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12090" tabRatio="844" activeTab="15"/>
  </bookViews>
  <sheets>
    <sheet name="ELITE" sheetId="1" r:id="rId1"/>
    <sheet name="SUB23" sheetId="2" r:id="rId2"/>
    <sheet name="Sub30" sheetId="15" r:id="rId3"/>
    <sheet name="JUNIOR" sheetId="4" r:id="rId4"/>
    <sheet name="JUVENIL" sheetId="5" r:id="rId5"/>
    <sheet name="INFANTO-JUVENIL" sheetId="6" r:id="rId6"/>
    <sheet name="MASTER A1" sheetId="7" r:id="rId7"/>
    <sheet name="MASTER A2" sheetId="8" r:id="rId8"/>
    <sheet name="MASTER B1" sheetId="9" r:id="rId9"/>
    <sheet name="MASTER B2" sheetId="10" r:id="rId10"/>
    <sheet name="MASTER C1" sheetId="11" r:id="rId11"/>
    <sheet name="MASTER C2" sheetId="12" r:id="rId12"/>
    <sheet name="MASTER D1" sheetId="13" r:id="rId13"/>
    <sheet name="MASTER D2" sheetId="14" r:id="rId14"/>
    <sheet name="ELITE FEM" sheetId="16" r:id="rId15"/>
    <sheet name="JUNIOR FEM" sheetId="17" r:id="rId16"/>
  </sheets>
  <definedNames>
    <definedName name="_xlnm._FilterDatabase" localSheetId="0" hidden="1">ELITE!$P$6:$P$21</definedName>
  </definedNames>
  <calcPr calcId="145621"/>
</workbook>
</file>

<file path=xl/calcChain.xml><?xml version="1.0" encoding="utf-8"?>
<calcChain xmlns="http://schemas.openxmlformats.org/spreadsheetml/2006/main">
  <c r="F12" i="12" l="1"/>
  <c r="F17" i="4"/>
  <c r="F18" i="4"/>
  <c r="F19" i="4"/>
  <c r="F20" i="4"/>
  <c r="F21" i="4"/>
  <c r="F10" i="4"/>
  <c r="C10" i="4" s="1"/>
  <c r="F11" i="4"/>
  <c r="C11" i="4" s="1"/>
  <c r="F12" i="4"/>
  <c r="F13" i="4"/>
  <c r="F14" i="4"/>
  <c r="F15" i="4"/>
  <c r="F16" i="4"/>
  <c r="C12" i="4"/>
  <c r="F8" i="4"/>
  <c r="F9" i="4"/>
  <c r="C9" i="4"/>
  <c r="R12" i="4"/>
  <c r="B24" i="9" l="1"/>
  <c r="R25" i="9"/>
  <c r="S25" i="9"/>
  <c r="T25" i="9"/>
  <c r="U25" i="9"/>
  <c r="F24" i="9"/>
  <c r="C24" i="9" s="1"/>
  <c r="P25" i="9"/>
  <c r="P26" i="9"/>
  <c r="P27" i="9"/>
  <c r="P28" i="9"/>
  <c r="P29" i="9"/>
  <c r="P30" i="9"/>
  <c r="P31" i="9"/>
  <c r="P32" i="9"/>
  <c r="P33" i="9"/>
  <c r="B23" i="9"/>
  <c r="F23" i="9"/>
  <c r="C23" i="9" s="1"/>
  <c r="R24" i="9" l="1"/>
  <c r="R23" i="9"/>
  <c r="K2" i="17"/>
  <c r="J2" i="17"/>
  <c r="I2" i="17"/>
  <c r="H2" i="17"/>
  <c r="G2" i="17"/>
  <c r="K2" i="16"/>
  <c r="J2" i="16"/>
  <c r="I2" i="16"/>
  <c r="H2" i="16"/>
  <c r="G2" i="16"/>
  <c r="K2" i="14"/>
  <c r="J2" i="14"/>
  <c r="I2" i="14"/>
  <c r="H2" i="14"/>
  <c r="G2" i="14"/>
  <c r="K2" i="13"/>
  <c r="J2" i="13"/>
  <c r="I2" i="13"/>
  <c r="H2" i="13"/>
  <c r="G2" i="13"/>
  <c r="K2" i="12"/>
  <c r="J2" i="12"/>
  <c r="I2" i="12"/>
  <c r="H2" i="12"/>
  <c r="G2" i="12"/>
  <c r="K2" i="11"/>
  <c r="J2" i="11"/>
  <c r="I2" i="11"/>
  <c r="H2" i="11"/>
  <c r="G2" i="11"/>
  <c r="K2" i="10"/>
  <c r="J2" i="10"/>
  <c r="I2" i="10"/>
  <c r="H2" i="10"/>
  <c r="G2" i="10"/>
  <c r="K2" i="9"/>
  <c r="J2" i="9"/>
  <c r="I2" i="9"/>
  <c r="H2" i="9"/>
  <c r="G2" i="9"/>
  <c r="K2" i="8"/>
  <c r="J2" i="8"/>
  <c r="I2" i="8"/>
  <c r="H2" i="8"/>
  <c r="G2" i="8"/>
  <c r="K2" i="7"/>
  <c r="J2" i="7"/>
  <c r="I2" i="7"/>
  <c r="H2" i="7"/>
  <c r="G2" i="7"/>
  <c r="K2" i="6"/>
  <c r="J2" i="6"/>
  <c r="I2" i="6"/>
  <c r="H2" i="6"/>
  <c r="G2" i="6"/>
  <c r="K2" i="5"/>
  <c r="J2" i="5"/>
  <c r="I2" i="5"/>
  <c r="H2" i="5"/>
  <c r="G2" i="5"/>
  <c r="K2" i="4"/>
  <c r="J2" i="4"/>
  <c r="I2" i="4"/>
  <c r="H2" i="4"/>
  <c r="G2" i="4"/>
  <c r="K2" i="15"/>
  <c r="J2" i="15"/>
  <c r="I2" i="15"/>
  <c r="H2" i="15"/>
  <c r="G2" i="15"/>
  <c r="H2" i="2"/>
  <c r="K2" i="2"/>
  <c r="J2" i="2"/>
  <c r="I2" i="2"/>
  <c r="G2" i="2"/>
  <c r="F15" i="17" l="1"/>
  <c r="B15" i="17"/>
  <c r="R14" i="17"/>
  <c r="F14" i="17"/>
  <c r="B14" i="17"/>
  <c r="R13" i="17"/>
  <c r="F13" i="17"/>
  <c r="B13" i="17"/>
  <c r="R12" i="17"/>
  <c r="F12" i="17"/>
  <c r="B12" i="17"/>
  <c r="R11" i="17"/>
  <c r="F11" i="17"/>
  <c r="B11" i="17"/>
  <c r="F10" i="17"/>
  <c r="R10" i="17" s="1"/>
  <c r="B10" i="17"/>
  <c r="F9" i="17"/>
  <c r="R9" i="17" s="1"/>
  <c r="B9" i="17"/>
  <c r="F8" i="17"/>
  <c r="R8" i="17" s="1"/>
  <c r="B8" i="17"/>
  <c r="R7" i="17"/>
  <c r="F7" i="17"/>
  <c r="B7" i="17"/>
  <c r="F6" i="17"/>
  <c r="R6" i="17" s="1"/>
  <c r="B6" i="17"/>
  <c r="F15" i="16"/>
  <c r="C15" i="16"/>
  <c r="B15" i="16"/>
  <c r="F14" i="16"/>
  <c r="R14" i="16" s="1"/>
  <c r="B14" i="16"/>
  <c r="F13" i="16"/>
  <c r="R13" i="16" s="1"/>
  <c r="B13" i="16"/>
  <c r="F12" i="16"/>
  <c r="R12" i="16" s="1"/>
  <c r="B12" i="16"/>
  <c r="F11" i="16"/>
  <c r="R11" i="16" s="1"/>
  <c r="B11" i="16"/>
  <c r="F10" i="16"/>
  <c r="C10" i="16" s="1"/>
  <c r="B10" i="16"/>
  <c r="F9" i="16"/>
  <c r="C9" i="16" s="1"/>
  <c r="B9" i="16"/>
  <c r="F8" i="16"/>
  <c r="C8" i="16" s="1"/>
  <c r="B8" i="16"/>
  <c r="F7" i="16"/>
  <c r="B7" i="16"/>
  <c r="F6" i="16"/>
  <c r="R6" i="16" s="1"/>
  <c r="B6" i="16"/>
  <c r="R16" i="15"/>
  <c r="F16" i="15"/>
  <c r="B16" i="15"/>
  <c r="F15" i="15"/>
  <c r="B15" i="15"/>
  <c r="F14" i="15"/>
  <c r="R14" i="15" s="1"/>
  <c r="B14" i="15"/>
  <c r="F13" i="15"/>
  <c r="B13" i="15"/>
  <c r="R12" i="15"/>
  <c r="F12" i="15"/>
  <c r="B12" i="15"/>
  <c r="F11" i="15"/>
  <c r="B11" i="15"/>
  <c r="F10" i="15"/>
  <c r="R10" i="15" s="1"/>
  <c r="B10" i="15"/>
  <c r="F9" i="15"/>
  <c r="B9" i="15"/>
  <c r="F8" i="15"/>
  <c r="R8" i="15" s="1"/>
  <c r="B8" i="15"/>
  <c r="F7" i="15"/>
  <c r="B7" i="15"/>
  <c r="R6" i="15"/>
  <c r="F6" i="15"/>
  <c r="C6" i="15"/>
  <c r="B6" i="15"/>
  <c r="C14" i="16" l="1"/>
  <c r="C6" i="16"/>
  <c r="C13" i="16"/>
  <c r="R8" i="16"/>
  <c r="C12" i="16"/>
  <c r="C11" i="16"/>
  <c r="R15" i="17"/>
  <c r="C6" i="17"/>
  <c r="C7" i="17"/>
  <c r="C8" i="17"/>
  <c r="C9" i="17"/>
  <c r="C10" i="17"/>
  <c r="C11" i="17"/>
  <c r="C12" i="17"/>
  <c r="C13" i="17"/>
  <c r="C14" i="17"/>
  <c r="C15" i="17"/>
  <c r="R10" i="16"/>
  <c r="R9" i="16"/>
  <c r="R7" i="16"/>
  <c r="C7" i="16"/>
  <c r="P13" i="16" s="1"/>
  <c r="T13" i="16" s="1"/>
  <c r="R15" i="16"/>
  <c r="C7" i="15"/>
  <c r="C9" i="15"/>
  <c r="C11" i="15"/>
  <c r="C13" i="15"/>
  <c r="C15" i="15"/>
  <c r="R7" i="15"/>
  <c r="C8" i="15"/>
  <c r="R9" i="15"/>
  <c r="C10" i="15"/>
  <c r="R11" i="15"/>
  <c r="P11" i="15" s="1"/>
  <c r="C12" i="15"/>
  <c r="R13" i="15"/>
  <c r="C14" i="15"/>
  <c r="R15" i="15"/>
  <c r="P15" i="15" s="1"/>
  <c r="C16" i="15"/>
  <c r="R15" i="14"/>
  <c r="F15" i="14"/>
  <c r="C15" i="14"/>
  <c r="B15" i="14"/>
  <c r="R14" i="14"/>
  <c r="F14" i="14"/>
  <c r="C14" i="14"/>
  <c r="B14" i="14"/>
  <c r="R13" i="14"/>
  <c r="F13" i="14"/>
  <c r="C13" i="14"/>
  <c r="B13" i="14"/>
  <c r="R12" i="14"/>
  <c r="F12" i="14"/>
  <c r="C12" i="14"/>
  <c r="B12" i="14"/>
  <c r="R11" i="14"/>
  <c r="F11" i="14"/>
  <c r="C11" i="14"/>
  <c r="B11" i="14"/>
  <c r="R10" i="14"/>
  <c r="F10" i="14"/>
  <c r="C10" i="14"/>
  <c r="B10" i="14"/>
  <c r="R9" i="14"/>
  <c r="F9" i="14"/>
  <c r="C9" i="14"/>
  <c r="B9" i="14"/>
  <c r="R8" i="14"/>
  <c r="F8" i="14"/>
  <c r="C8" i="14"/>
  <c r="B8" i="14"/>
  <c r="F7" i="14"/>
  <c r="C7" i="14" s="1"/>
  <c r="B7" i="14"/>
  <c r="F6" i="14"/>
  <c r="C6" i="14" s="1"/>
  <c r="B6" i="14"/>
  <c r="R15" i="13"/>
  <c r="F15" i="13"/>
  <c r="C15" i="13"/>
  <c r="B15" i="13"/>
  <c r="R14" i="13"/>
  <c r="F14" i="13"/>
  <c r="C14" i="13"/>
  <c r="B14" i="13"/>
  <c r="R13" i="13"/>
  <c r="F13" i="13"/>
  <c r="C13" i="13"/>
  <c r="B13" i="13"/>
  <c r="R12" i="13"/>
  <c r="F12" i="13"/>
  <c r="C12" i="13"/>
  <c r="B12" i="13"/>
  <c r="R11" i="13"/>
  <c r="F11" i="13"/>
  <c r="C11" i="13"/>
  <c r="B11" i="13"/>
  <c r="R10" i="13"/>
  <c r="F10" i="13"/>
  <c r="C10" i="13"/>
  <c r="B10" i="13"/>
  <c r="F9" i="13"/>
  <c r="R9" i="13" s="1"/>
  <c r="C9" i="13"/>
  <c r="B9" i="13"/>
  <c r="F8" i="13"/>
  <c r="C8" i="13" s="1"/>
  <c r="B8" i="13"/>
  <c r="F7" i="13"/>
  <c r="C7" i="13" s="1"/>
  <c r="B7" i="13"/>
  <c r="F6" i="13"/>
  <c r="C6" i="13" s="1"/>
  <c r="B6" i="13"/>
  <c r="R20" i="12"/>
  <c r="F20" i="12"/>
  <c r="C20" i="12"/>
  <c r="B20" i="12"/>
  <c r="R19" i="12"/>
  <c r="F19" i="12"/>
  <c r="C19" i="12"/>
  <c r="B19" i="12"/>
  <c r="R18" i="12"/>
  <c r="F18" i="12"/>
  <c r="C18" i="12"/>
  <c r="B18" i="12"/>
  <c r="R17" i="12"/>
  <c r="F17" i="12"/>
  <c r="C17" i="12"/>
  <c r="B17" i="12"/>
  <c r="R16" i="12"/>
  <c r="F16" i="12"/>
  <c r="C16" i="12"/>
  <c r="B16" i="12"/>
  <c r="R15" i="12"/>
  <c r="F15" i="12"/>
  <c r="C15" i="12"/>
  <c r="B15" i="12"/>
  <c r="R14" i="12"/>
  <c r="F14" i="12"/>
  <c r="C14" i="12"/>
  <c r="B14" i="12"/>
  <c r="R13" i="12"/>
  <c r="F13" i="12"/>
  <c r="C13" i="12"/>
  <c r="B13" i="12"/>
  <c r="R12" i="12"/>
  <c r="C12" i="12"/>
  <c r="B12" i="12"/>
  <c r="F11" i="12"/>
  <c r="C11" i="12" s="1"/>
  <c r="B11" i="12"/>
  <c r="F10" i="12"/>
  <c r="R10" i="12" s="1"/>
  <c r="B10" i="12"/>
  <c r="F9" i="12"/>
  <c r="R9" i="12" s="1"/>
  <c r="B9" i="12"/>
  <c r="F8" i="12"/>
  <c r="R8" i="12" s="1"/>
  <c r="B8" i="12"/>
  <c r="F7" i="12"/>
  <c r="R7" i="12" s="1"/>
  <c r="B7" i="12"/>
  <c r="F6" i="12"/>
  <c r="B6" i="12"/>
  <c r="R19" i="11"/>
  <c r="F19" i="11"/>
  <c r="C19" i="11"/>
  <c r="B19" i="11"/>
  <c r="R18" i="11"/>
  <c r="F18" i="11"/>
  <c r="C18" i="11"/>
  <c r="B18" i="11"/>
  <c r="R17" i="11"/>
  <c r="F17" i="11"/>
  <c r="C17" i="11"/>
  <c r="B17" i="11"/>
  <c r="R16" i="11"/>
  <c r="F16" i="11"/>
  <c r="C16" i="11"/>
  <c r="B16" i="11"/>
  <c r="R15" i="11"/>
  <c r="F15" i="11"/>
  <c r="C15" i="11"/>
  <c r="B15" i="11"/>
  <c r="R14" i="11"/>
  <c r="F14" i="11"/>
  <c r="C14" i="11"/>
  <c r="B14" i="11"/>
  <c r="F13" i="11"/>
  <c r="C13" i="11" s="1"/>
  <c r="B13" i="11"/>
  <c r="F12" i="11"/>
  <c r="C12" i="11" s="1"/>
  <c r="B12" i="11"/>
  <c r="F11" i="11"/>
  <c r="R11" i="11" s="1"/>
  <c r="B11" i="11"/>
  <c r="F10" i="11"/>
  <c r="R10" i="11" s="1"/>
  <c r="B10" i="11"/>
  <c r="F9" i="11"/>
  <c r="R9" i="11" s="1"/>
  <c r="B9" i="11"/>
  <c r="F8" i="11"/>
  <c r="R8" i="11" s="1"/>
  <c r="B8" i="11"/>
  <c r="F7" i="11"/>
  <c r="R7" i="11" s="1"/>
  <c r="B7" i="11"/>
  <c r="F6" i="11"/>
  <c r="R6" i="11" s="1"/>
  <c r="B6" i="11"/>
  <c r="F27" i="10"/>
  <c r="B27" i="10"/>
  <c r="F26" i="10"/>
  <c r="B26" i="10"/>
  <c r="F25" i="10"/>
  <c r="B25" i="10"/>
  <c r="F24" i="10"/>
  <c r="B24" i="10"/>
  <c r="F23" i="10"/>
  <c r="B23" i="10"/>
  <c r="F22" i="10"/>
  <c r="B22" i="10"/>
  <c r="F21" i="10"/>
  <c r="B21" i="10"/>
  <c r="F20" i="10"/>
  <c r="B20" i="10"/>
  <c r="F19" i="10"/>
  <c r="B19" i="10"/>
  <c r="F18" i="10"/>
  <c r="B18" i="10"/>
  <c r="F17" i="10"/>
  <c r="B17" i="10"/>
  <c r="F16" i="10"/>
  <c r="B16" i="10"/>
  <c r="F15" i="10"/>
  <c r="B15" i="10"/>
  <c r="F14" i="10"/>
  <c r="B14" i="10"/>
  <c r="F13" i="10"/>
  <c r="B13" i="10"/>
  <c r="F12" i="10"/>
  <c r="B12" i="10"/>
  <c r="F11" i="10"/>
  <c r="B11" i="10"/>
  <c r="F10" i="10"/>
  <c r="B10" i="10"/>
  <c r="F9" i="10"/>
  <c r="B9" i="10"/>
  <c r="F8" i="10"/>
  <c r="B8" i="10"/>
  <c r="F7" i="10"/>
  <c r="B7" i="10"/>
  <c r="F6" i="10"/>
  <c r="R6" i="10" s="1"/>
  <c r="B6" i="10"/>
  <c r="F22" i="9"/>
  <c r="R22" i="9" s="1"/>
  <c r="B22" i="9"/>
  <c r="F21" i="9"/>
  <c r="R21" i="9" s="1"/>
  <c r="B21" i="9"/>
  <c r="F20" i="9"/>
  <c r="R20" i="9" s="1"/>
  <c r="B20" i="9"/>
  <c r="F19" i="9"/>
  <c r="R19" i="9" s="1"/>
  <c r="B19" i="9"/>
  <c r="F18" i="9"/>
  <c r="R18" i="9" s="1"/>
  <c r="B18" i="9"/>
  <c r="F17" i="9"/>
  <c r="R17" i="9" s="1"/>
  <c r="B17" i="9"/>
  <c r="F16" i="9"/>
  <c r="R16" i="9" s="1"/>
  <c r="B16" i="9"/>
  <c r="F15" i="9"/>
  <c r="C15" i="9" s="1"/>
  <c r="B15" i="9"/>
  <c r="F14" i="9"/>
  <c r="C14" i="9" s="1"/>
  <c r="B14" i="9"/>
  <c r="F13" i="9"/>
  <c r="C13" i="9" s="1"/>
  <c r="B13" i="9"/>
  <c r="F12" i="9"/>
  <c r="C12" i="9" s="1"/>
  <c r="B12" i="9"/>
  <c r="F11" i="9"/>
  <c r="C11" i="9" s="1"/>
  <c r="B11" i="9"/>
  <c r="F10" i="9"/>
  <c r="C10" i="9" s="1"/>
  <c r="B10" i="9"/>
  <c r="R9" i="9"/>
  <c r="F9" i="9"/>
  <c r="C9" i="9" s="1"/>
  <c r="B9" i="9"/>
  <c r="F8" i="9"/>
  <c r="C8" i="9" s="1"/>
  <c r="B8" i="9"/>
  <c r="F7" i="9"/>
  <c r="C7" i="9" s="1"/>
  <c r="B7" i="9"/>
  <c r="F6" i="9"/>
  <c r="C6" i="9" s="1"/>
  <c r="B6" i="9"/>
  <c r="F21" i="8"/>
  <c r="R21" i="8" s="1"/>
  <c r="B21" i="8"/>
  <c r="F20" i="8"/>
  <c r="R20" i="8" s="1"/>
  <c r="B20" i="8"/>
  <c r="F19" i="8"/>
  <c r="R19" i="8" s="1"/>
  <c r="B19" i="8"/>
  <c r="F18" i="8"/>
  <c r="R18" i="8" s="1"/>
  <c r="B18" i="8"/>
  <c r="F17" i="8"/>
  <c r="R17" i="8" s="1"/>
  <c r="B17" i="8"/>
  <c r="F16" i="8"/>
  <c r="R16" i="8" s="1"/>
  <c r="B16" i="8"/>
  <c r="F15" i="8"/>
  <c r="C15" i="8" s="1"/>
  <c r="B15" i="8"/>
  <c r="F14" i="8"/>
  <c r="C14" i="8" s="1"/>
  <c r="B14" i="8"/>
  <c r="F13" i="8"/>
  <c r="C13" i="8" s="1"/>
  <c r="B13" i="8"/>
  <c r="F12" i="8"/>
  <c r="C12" i="8" s="1"/>
  <c r="B12" i="8"/>
  <c r="F11" i="8"/>
  <c r="C11" i="8" s="1"/>
  <c r="B11" i="8"/>
  <c r="F10" i="8"/>
  <c r="C10" i="8" s="1"/>
  <c r="B10" i="8"/>
  <c r="F9" i="8"/>
  <c r="C9" i="8" s="1"/>
  <c r="B9" i="8"/>
  <c r="F8" i="8"/>
  <c r="C8" i="8" s="1"/>
  <c r="B8" i="8"/>
  <c r="F7" i="8"/>
  <c r="C7" i="8" s="1"/>
  <c r="B7" i="8"/>
  <c r="F6" i="8"/>
  <c r="C6" i="8" s="1"/>
  <c r="B6" i="8"/>
  <c r="R21" i="7"/>
  <c r="F21" i="7"/>
  <c r="C21" i="7" s="1"/>
  <c r="B21" i="7"/>
  <c r="R20" i="7"/>
  <c r="F20" i="7"/>
  <c r="C20" i="7" s="1"/>
  <c r="B20" i="7"/>
  <c r="R19" i="7"/>
  <c r="F19" i="7"/>
  <c r="C19" i="7" s="1"/>
  <c r="B19" i="7"/>
  <c r="R18" i="7"/>
  <c r="F18" i="7"/>
  <c r="C18" i="7" s="1"/>
  <c r="B18" i="7"/>
  <c r="R17" i="7"/>
  <c r="F17" i="7"/>
  <c r="C17" i="7" s="1"/>
  <c r="B17" i="7"/>
  <c r="R16" i="7"/>
  <c r="F16" i="7"/>
  <c r="C16" i="7" s="1"/>
  <c r="B16" i="7"/>
  <c r="F15" i="7"/>
  <c r="C15" i="7" s="1"/>
  <c r="B15" i="7"/>
  <c r="F14" i="7"/>
  <c r="C14" i="7" s="1"/>
  <c r="B14" i="7"/>
  <c r="R13" i="7"/>
  <c r="F13" i="7"/>
  <c r="C13" i="7" s="1"/>
  <c r="B13" i="7"/>
  <c r="F12" i="7"/>
  <c r="C12" i="7" s="1"/>
  <c r="B12" i="7"/>
  <c r="R11" i="7"/>
  <c r="F11" i="7"/>
  <c r="C11" i="7" s="1"/>
  <c r="B11" i="7"/>
  <c r="F10" i="7"/>
  <c r="C10" i="7" s="1"/>
  <c r="B10" i="7"/>
  <c r="F9" i="7"/>
  <c r="C9" i="7" s="1"/>
  <c r="B9" i="7"/>
  <c r="F8" i="7"/>
  <c r="C8" i="7" s="1"/>
  <c r="B8" i="7"/>
  <c r="F7" i="7"/>
  <c r="R7" i="7" s="1"/>
  <c r="B7" i="7"/>
  <c r="F6" i="7"/>
  <c r="B6" i="7"/>
  <c r="F16" i="6"/>
  <c r="R16" i="6" s="1"/>
  <c r="B16" i="6"/>
  <c r="F15" i="6"/>
  <c r="R15" i="6" s="1"/>
  <c r="B15" i="6"/>
  <c r="F14" i="6"/>
  <c r="R14" i="6" s="1"/>
  <c r="B14" i="6"/>
  <c r="F13" i="6"/>
  <c r="R13" i="6" s="1"/>
  <c r="B13" i="6"/>
  <c r="F12" i="6"/>
  <c r="R12" i="6" s="1"/>
  <c r="B12" i="6"/>
  <c r="F11" i="6"/>
  <c r="R11" i="6" s="1"/>
  <c r="B11" i="6"/>
  <c r="F10" i="6"/>
  <c r="R10" i="6" s="1"/>
  <c r="B10" i="6"/>
  <c r="F9" i="6"/>
  <c r="R9" i="6" s="1"/>
  <c r="B9" i="6"/>
  <c r="F8" i="6"/>
  <c r="R8" i="6" s="1"/>
  <c r="B8" i="6"/>
  <c r="F7" i="6"/>
  <c r="R7" i="6" s="1"/>
  <c r="B7" i="6"/>
  <c r="F6" i="6"/>
  <c r="C6" i="6" s="1"/>
  <c r="B6" i="6"/>
  <c r="F22" i="5"/>
  <c r="B22" i="5"/>
  <c r="F21" i="5"/>
  <c r="C21" i="5" s="1"/>
  <c r="B21" i="5"/>
  <c r="F20" i="5"/>
  <c r="B20" i="5"/>
  <c r="F19" i="5"/>
  <c r="C19" i="5"/>
  <c r="B19" i="5"/>
  <c r="F18" i="5"/>
  <c r="B18" i="5"/>
  <c r="F17" i="5"/>
  <c r="C17" i="5" s="1"/>
  <c r="B17" i="5"/>
  <c r="F16" i="5"/>
  <c r="B16" i="5"/>
  <c r="F15" i="5"/>
  <c r="C15" i="5" s="1"/>
  <c r="B15" i="5"/>
  <c r="F14" i="5"/>
  <c r="B14" i="5"/>
  <c r="F13" i="5"/>
  <c r="C13" i="5" s="1"/>
  <c r="B13" i="5"/>
  <c r="F12" i="5"/>
  <c r="B12" i="5"/>
  <c r="F11" i="5"/>
  <c r="C11" i="5"/>
  <c r="B11" i="5"/>
  <c r="F10" i="5"/>
  <c r="B10" i="5"/>
  <c r="F9" i="5"/>
  <c r="C9" i="5" s="1"/>
  <c r="B9" i="5"/>
  <c r="F8" i="5"/>
  <c r="B8" i="5"/>
  <c r="F7" i="5"/>
  <c r="C7" i="5" s="1"/>
  <c r="B7" i="5"/>
  <c r="F6" i="5"/>
  <c r="C6" i="5" s="1"/>
  <c r="B6" i="5"/>
  <c r="B21" i="4"/>
  <c r="R20" i="4"/>
  <c r="B20" i="4"/>
  <c r="R19" i="4"/>
  <c r="B19" i="4"/>
  <c r="R18" i="4"/>
  <c r="B18" i="4"/>
  <c r="R17" i="4"/>
  <c r="B17" i="4"/>
  <c r="R16" i="4"/>
  <c r="B16" i="4"/>
  <c r="R15" i="4"/>
  <c r="B15" i="4"/>
  <c r="R14" i="4"/>
  <c r="B14" i="4"/>
  <c r="R13" i="4"/>
  <c r="B13" i="4"/>
  <c r="B12" i="4"/>
  <c r="R11" i="4"/>
  <c r="B11" i="4"/>
  <c r="R10" i="4"/>
  <c r="B10" i="4"/>
  <c r="R8" i="4"/>
  <c r="B8" i="4"/>
  <c r="F7" i="4"/>
  <c r="R7" i="4" s="1"/>
  <c r="B7" i="4"/>
  <c r="F6" i="4"/>
  <c r="R6" i="4" s="1"/>
  <c r="B6" i="4"/>
  <c r="F19" i="2"/>
  <c r="B19" i="2"/>
  <c r="F18" i="2"/>
  <c r="B18" i="2"/>
  <c r="F17" i="2"/>
  <c r="R17" i="2" s="1"/>
  <c r="B17" i="2"/>
  <c r="F16" i="2"/>
  <c r="B16" i="2"/>
  <c r="R15" i="2"/>
  <c r="F15" i="2"/>
  <c r="B15" i="2"/>
  <c r="F14" i="2"/>
  <c r="B14" i="2"/>
  <c r="F13" i="2"/>
  <c r="R13" i="2" s="1"/>
  <c r="B13" i="2"/>
  <c r="F12" i="2"/>
  <c r="B12" i="2"/>
  <c r="F11" i="2"/>
  <c r="R11" i="2" s="1"/>
  <c r="B11" i="2"/>
  <c r="F10" i="2"/>
  <c r="B10" i="2"/>
  <c r="F9" i="2"/>
  <c r="R9" i="2" s="1"/>
  <c r="B9" i="2"/>
  <c r="F8" i="2"/>
  <c r="B8" i="2"/>
  <c r="F7" i="2"/>
  <c r="R7" i="2" s="1"/>
  <c r="B7" i="2"/>
  <c r="F6" i="2"/>
  <c r="C6" i="2" s="1"/>
  <c r="B6" i="2"/>
  <c r="C18" i="9" l="1"/>
  <c r="R13" i="11"/>
  <c r="P12" i="17"/>
  <c r="S12" i="17" s="1"/>
  <c r="P7" i="16"/>
  <c r="T7" i="16" s="1"/>
  <c r="R11" i="12"/>
  <c r="R12" i="11"/>
  <c r="C22" i="9"/>
  <c r="C17" i="9"/>
  <c r="R15" i="7"/>
  <c r="R8" i="7"/>
  <c r="P7" i="15"/>
  <c r="C21" i="9"/>
  <c r="C20" i="9"/>
  <c r="C7" i="12"/>
  <c r="P8" i="17"/>
  <c r="U8" i="17" s="1"/>
  <c r="P11" i="17"/>
  <c r="S11" i="17" s="1"/>
  <c r="P9" i="17"/>
  <c r="U9" i="17" s="1"/>
  <c r="C9" i="12"/>
  <c r="C8" i="11"/>
  <c r="C10" i="11"/>
  <c r="C16" i="9"/>
  <c r="R11" i="9"/>
  <c r="C19" i="9"/>
  <c r="R7" i="9"/>
  <c r="R14" i="7"/>
  <c r="R12" i="7"/>
  <c r="R13" i="9"/>
  <c r="R15" i="9"/>
  <c r="P15" i="17"/>
  <c r="T15" i="17" s="1"/>
  <c r="P7" i="17"/>
  <c r="T7" i="17" s="1"/>
  <c r="P14" i="17"/>
  <c r="S14" i="17" s="1"/>
  <c r="P10" i="17"/>
  <c r="U10" i="17" s="1"/>
  <c r="P6" i="17"/>
  <c r="S6" i="17" s="1"/>
  <c r="P13" i="17"/>
  <c r="U13" i="17" s="1"/>
  <c r="T11" i="17"/>
  <c r="U11" i="17"/>
  <c r="T12" i="17"/>
  <c r="U12" i="17"/>
  <c r="T8" i="17"/>
  <c r="T14" i="17"/>
  <c r="S10" i="17"/>
  <c r="S8" i="17"/>
  <c r="S7" i="16"/>
  <c r="P15" i="16"/>
  <c r="T15" i="16" s="1"/>
  <c r="P14" i="16"/>
  <c r="P9" i="16"/>
  <c r="P8" i="16"/>
  <c r="P6" i="16"/>
  <c r="P10" i="16"/>
  <c r="P12" i="16"/>
  <c r="T12" i="16" s="1"/>
  <c r="P11" i="16"/>
  <c r="T11" i="16" s="1"/>
  <c r="U13" i="16"/>
  <c r="S13" i="16"/>
  <c r="C6" i="4"/>
  <c r="R6" i="5"/>
  <c r="C7" i="6"/>
  <c r="C8" i="6"/>
  <c r="C9" i="6"/>
  <c r="C10" i="6"/>
  <c r="C11" i="6"/>
  <c r="C12" i="6"/>
  <c r="C13" i="6"/>
  <c r="C14" i="6"/>
  <c r="C15" i="6"/>
  <c r="C16" i="6"/>
  <c r="R9" i="7"/>
  <c r="R10" i="7"/>
  <c r="R6" i="8"/>
  <c r="C16" i="8"/>
  <c r="C17" i="8"/>
  <c r="C18" i="8"/>
  <c r="C19" i="8"/>
  <c r="C20" i="8"/>
  <c r="C21" i="8"/>
  <c r="R6" i="9"/>
  <c r="R10" i="9"/>
  <c r="R14" i="9"/>
  <c r="R8" i="9"/>
  <c r="R12" i="9"/>
  <c r="C6" i="11"/>
  <c r="C7" i="11"/>
  <c r="P15" i="11" s="1"/>
  <c r="T15" i="11" s="1"/>
  <c r="C11" i="11"/>
  <c r="C9" i="11"/>
  <c r="C10" i="12"/>
  <c r="C8" i="12"/>
  <c r="R8" i="13"/>
  <c r="P8" i="13" s="1"/>
  <c r="T8" i="13" s="1"/>
  <c r="R7" i="13"/>
  <c r="R6" i="13"/>
  <c r="P6" i="13" s="1"/>
  <c r="R6" i="12"/>
  <c r="C6" i="12"/>
  <c r="R15" i="8"/>
  <c r="R14" i="8"/>
  <c r="R13" i="8"/>
  <c r="R12" i="8"/>
  <c r="R11" i="8"/>
  <c r="R10" i="8"/>
  <c r="R9" i="8"/>
  <c r="R8" i="8"/>
  <c r="R7" i="8"/>
  <c r="R6" i="6"/>
  <c r="P13" i="15"/>
  <c r="U13" i="15" s="1"/>
  <c r="P9" i="15"/>
  <c r="S9" i="15" s="1"/>
  <c r="T15" i="15"/>
  <c r="U15" i="15"/>
  <c r="S15" i="15"/>
  <c r="T11" i="15"/>
  <c r="S11" i="15"/>
  <c r="U11" i="15"/>
  <c r="T7" i="15"/>
  <c r="U7" i="15"/>
  <c r="S7" i="15"/>
  <c r="P12" i="15"/>
  <c r="P8" i="15"/>
  <c r="P6" i="15"/>
  <c r="P10" i="15"/>
  <c r="P16" i="15"/>
  <c r="P14" i="15"/>
  <c r="R7" i="14"/>
  <c r="P10" i="14"/>
  <c r="U10" i="14" s="1"/>
  <c r="P9" i="14"/>
  <c r="S9" i="14" s="1"/>
  <c r="P8" i="14"/>
  <c r="U8" i="14" s="1"/>
  <c r="P7" i="14"/>
  <c r="U7" i="14" s="1"/>
  <c r="R6" i="14"/>
  <c r="P6" i="14" s="1"/>
  <c r="U6" i="14" s="1"/>
  <c r="P11" i="14"/>
  <c r="P12" i="14"/>
  <c r="P13" i="14"/>
  <c r="P14" i="14"/>
  <c r="P15" i="14"/>
  <c r="P9" i="13"/>
  <c r="P10" i="13"/>
  <c r="T10" i="13" s="1"/>
  <c r="P11" i="13"/>
  <c r="T11" i="13" s="1"/>
  <c r="P12" i="13"/>
  <c r="T12" i="13" s="1"/>
  <c r="P13" i="13"/>
  <c r="P14" i="13"/>
  <c r="T14" i="13" s="1"/>
  <c r="P15" i="13"/>
  <c r="T15" i="13" s="1"/>
  <c r="P7" i="13"/>
  <c r="T9" i="13"/>
  <c r="T13" i="13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C7" i="7"/>
  <c r="R6" i="7"/>
  <c r="C6" i="7"/>
  <c r="P18" i="7" s="1"/>
  <c r="R18" i="5"/>
  <c r="R8" i="5"/>
  <c r="R10" i="5"/>
  <c r="R12" i="5"/>
  <c r="R14" i="5"/>
  <c r="R16" i="5"/>
  <c r="R20" i="5"/>
  <c r="R22" i="5"/>
  <c r="R7" i="5"/>
  <c r="C8" i="5"/>
  <c r="R9" i="5"/>
  <c r="C10" i="5"/>
  <c r="R11" i="5"/>
  <c r="C12" i="5"/>
  <c r="R13" i="5"/>
  <c r="C14" i="5"/>
  <c r="R15" i="5"/>
  <c r="C16" i="5"/>
  <c r="R17" i="5"/>
  <c r="C18" i="5"/>
  <c r="R19" i="5"/>
  <c r="C20" i="5"/>
  <c r="R21" i="5"/>
  <c r="C22" i="5"/>
  <c r="C7" i="4"/>
  <c r="C13" i="4"/>
  <c r="C15" i="4"/>
  <c r="C17" i="4"/>
  <c r="C19" i="4"/>
  <c r="C8" i="4"/>
  <c r="P9" i="4"/>
  <c r="C14" i="4"/>
  <c r="C16" i="4"/>
  <c r="C18" i="4"/>
  <c r="C20" i="4"/>
  <c r="C21" i="4"/>
  <c r="C8" i="2"/>
  <c r="C10" i="2"/>
  <c r="C12" i="2"/>
  <c r="C14" i="2"/>
  <c r="C16" i="2"/>
  <c r="C18" i="2"/>
  <c r="C19" i="2"/>
  <c r="R6" i="2"/>
  <c r="C7" i="2"/>
  <c r="R8" i="2"/>
  <c r="C9" i="2"/>
  <c r="R10" i="2"/>
  <c r="C11" i="2"/>
  <c r="R12" i="2"/>
  <c r="C13" i="2"/>
  <c r="R14" i="2"/>
  <c r="C15" i="2"/>
  <c r="R16" i="2"/>
  <c r="C17" i="2"/>
  <c r="R18" i="2"/>
  <c r="R19" i="2"/>
  <c r="B6" i="1"/>
  <c r="F7" i="1"/>
  <c r="C7" i="1" s="1"/>
  <c r="F8" i="1"/>
  <c r="F9" i="1"/>
  <c r="F10" i="1"/>
  <c r="F11" i="1"/>
  <c r="C11" i="1" s="1"/>
  <c r="F12" i="1"/>
  <c r="C12" i="1" s="1"/>
  <c r="F13" i="1"/>
  <c r="C13" i="1" s="1"/>
  <c r="F14" i="1"/>
  <c r="C14" i="1" s="1"/>
  <c r="F15" i="1"/>
  <c r="C15" i="1" s="1"/>
  <c r="F16" i="1"/>
  <c r="F17" i="1"/>
  <c r="F18" i="1"/>
  <c r="F19" i="1"/>
  <c r="F20" i="1"/>
  <c r="F2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C16" i="1"/>
  <c r="C17" i="1"/>
  <c r="C18" i="1"/>
  <c r="C19" i="1"/>
  <c r="C20" i="1"/>
  <c r="C21" i="1"/>
  <c r="F6" i="1"/>
  <c r="R6" i="1" s="1"/>
  <c r="U14" i="17" l="1"/>
  <c r="P15" i="12"/>
  <c r="S15" i="12" s="1"/>
  <c r="P13" i="11"/>
  <c r="U13" i="11" s="1"/>
  <c r="P7" i="11"/>
  <c r="U7" i="11" s="1"/>
  <c r="P11" i="9"/>
  <c r="T11" i="9" s="1"/>
  <c r="P7" i="9"/>
  <c r="T7" i="9" s="1"/>
  <c r="P11" i="8"/>
  <c r="U11" i="8" s="1"/>
  <c r="U9" i="4"/>
  <c r="S9" i="4"/>
  <c r="T9" i="4"/>
  <c r="P21" i="9"/>
  <c r="T21" i="9" s="1"/>
  <c r="P24" i="9"/>
  <c r="P17" i="9"/>
  <c r="T17" i="9" s="1"/>
  <c r="P23" i="9"/>
  <c r="S9" i="17"/>
  <c r="T9" i="17"/>
  <c r="T10" i="17"/>
  <c r="U7" i="16"/>
  <c r="P20" i="12"/>
  <c r="P20" i="9"/>
  <c r="T20" i="9" s="1"/>
  <c r="P16" i="9"/>
  <c r="T16" i="9" s="1"/>
  <c r="P9" i="9"/>
  <c r="T9" i="9" s="1"/>
  <c r="P15" i="9"/>
  <c r="T15" i="9" s="1"/>
  <c r="P19" i="9"/>
  <c r="T19" i="9" s="1"/>
  <c r="P13" i="9"/>
  <c r="T13" i="9" s="1"/>
  <c r="P8" i="9"/>
  <c r="T8" i="9" s="1"/>
  <c r="P6" i="9"/>
  <c r="U6" i="9" s="1"/>
  <c r="P14" i="9"/>
  <c r="T14" i="9" s="1"/>
  <c r="P22" i="9"/>
  <c r="T22" i="9" s="1"/>
  <c r="P18" i="9"/>
  <c r="T18" i="9" s="1"/>
  <c r="P12" i="9"/>
  <c r="T12" i="9" s="1"/>
  <c r="P10" i="9"/>
  <c r="T10" i="9" s="1"/>
  <c r="P21" i="5"/>
  <c r="P9" i="5"/>
  <c r="P13" i="5"/>
  <c r="S13" i="5" s="1"/>
  <c r="P17" i="5"/>
  <c r="T17" i="5" s="1"/>
  <c r="S15" i="17"/>
  <c r="S11" i="16"/>
  <c r="U11" i="16"/>
  <c r="U12" i="16"/>
  <c r="P12" i="12"/>
  <c r="S12" i="12" s="1"/>
  <c r="P18" i="12"/>
  <c r="U18" i="12" s="1"/>
  <c r="P14" i="12"/>
  <c r="T7" i="11"/>
  <c r="P9" i="11"/>
  <c r="S9" i="11" s="1"/>
  <c r="U15" i="11"/>
  <c r="P11" i="11"/>
  <c r="T11" i="11" s="1"/>
  <c r="P18" i="11"/>
  <c r="S18" i="11" s="1"/>
  <c r="P17" i="11"/>
  <c r="U17" i="11" s="1"/>
  <c r="P8" i="11"/>
  <c r="U8" i="11" s="1"/>
  <c r="P7" i="8"/>
  <c r="S7" i="8" s="1"/>
  <c r="P18" i="8"/>
  <c r="S18" i="8" s="1"/>
  <c r="P14" i="8"/>
  <c r="S14" i="8" s="1"/>
  <c r="P10" i="8"/>
  <c r="S10" i="8" s="1"/>
  <c r="P6" i="8"/>
  <c r="S6" i="8" s="1"/>
  <c r="P13" i="6"/>
  <c r="P9" i="6"/>
  <c r="U9" i="6" s="1"/>
  <c r="P8" i="6"/>
  <c r="U8" i="6" s="1"/>
  <c r="P6" i="6"/>
  <c r="S6" i="6" s="1"/>
  <c r="P15" i="6"/>
  <c r="U15" i="6" s="1"/>
  <c r="P10" i="6"/>
  <c r="S10" i="6" s="1"/>
  <c r="U9" i="15"/>
  <c r="T9" i="15"/>
  <c r="S7" i="17"/>
  <c r="T6" i="17"/>
  <c r="U7" i="17"/>
  <c r="U15" i="17"/>
  <c r="S13" i="17"/>
  <c r="U6" i="17"/>
  <c r="T13" i="17"/>
  <c r="U6" i="16"/>
  <c r="S6" i="16"/>
  <c r="T6" i="16"/>
  <c r="S15" i="16"/>
  <c r="S12" i="16"/>
  <c r="S8" i="16"/>
  <c r="T8" i="16"/>
  <c r="U8" i="16"/>
  <c r="S9" i="16"/>
  <c r="T9" i="16"/>
  <c r="U9" i="16"/>
  <c r="U15" i="16"/>
  <c r="U10" i="16"/>
  <c r="T10" i="16"/>
  <c r="S10" i="16"/>
  <c r="S14" i="16"/>
  <c r="T14" i="16"/>
  <c r="U14" i="16"/>
  <c r="T13" i="15"/>
  <c r="S13" i="15"/>
  <c r="P16" i="4"/>
  <c r="T16" i="4" s="1"/>
  <c r="P15" i="5"/>
  <c r="T15" i="5" s="1"/>
  <c r="P22" i="5"/>
  <c r="S22" i="5" s="1"/>
  <c r="P12" i="5"/>
  <c r="U12" i="5" s="1"/>
  <c r="U10" i="6"/>
  <c r="P14" i="6"/>
  <c r="U14" i="6" s="1"/>
  <c r="P11" i="6"/>
  <c r="S11" i="6" s="1"/>
  <c r="P12" i="6"/>
  <c r="S9" i="6"/>
  <c r="P16" i="6"/>
  <c r="T16" i="6" s="1"/>
  <c r="P7" i="6"/>
  <c r="S7" i="6" s="1"/>
  <c r="P14" i="7"/>
  <c r="T14" i="7" s="1"/>
  <c r="P21" i="8"/>
  <c r="P17" i="8"/>
  <c r="U17" i="8" s="1"/>
  <c r="P13" i="8"/>
  <c r="T13" i="8" s="1"/>
  <c r="P8" i="8"/>
  <c r="S8" i="8" s="1"/>
  <c r="P20" i="8"/>
  <c r="U20" i="8" s="1"/>
  <c r="P16" i="8"/>
  <c r="T16" i="8" s="1"/>
  <c r="P12" i="8"/>
  <c r="S12" i="8" s="1"/>
  <c r="P9" i="8"/>
  <c r="U9" i="8" s="1"/>
  <c r="P19" i="8"/>
  <c r="S19" i="8" s="1"/>
  <c r="P15" i="8"/>
  <c r="U15" i="8" s="1"/>
  <c r="P19" i="11"/>
  <c r="T19" i="11" s="1"/>
  <c r="S7" i="11"/>
  <c r="S15" i="11"/>
  <c r="P14" i="11"/>
  <c r="S14" i="11" s="1"/>
  <c r="P10" i="11"/>
  <c r="P6" i="11"/>
  <c r="P16" i="11"/>
  <c r="U16" i="11" s="1"/>
  <c r="P12" i="11"/>
  <c r="U12" i="11" s="1"/>
  <c r="P16" i="12"/>
  <c r="U16" i="12" s="1"/>
  <c r="P11" i="12"/>
  <c r="U11" i="12" s="1"/>
  <c r="P19" i="12"/>
  <c r="U19" i="12" s="1"/>
  <c r="P6" i="12"/>
  <c r="T6" i="12" s="1"/>
  <c r="S10" i="14"/>
  <c r="T10" i="14"/>
  <c r="U6" i="13"/>
  <c r="S6" i="13"/>
  <c r="T6" i="13"/>
  <c r="P8" i="12"/>
  <c r="P7" i="12"/>
  <c r="P9" i="12"/>
  <c r="P10" i="12"/>
  <c r="P17" i="12"/>
  <c r="S17" i="12" s="1"/>
  <c r="P13" i="12"/>
  <c r="U13" i="12" s="1"/>
  <c r="S13" i="11"/>
  <c r="T13" i="11"/>
  <c r="U6" i="8"/>
  <c r="U7" i="8"/>
  <c r="T7" i="8"/>
  <c r="S11" i="8"/>
  <c r="T6" i="8"/>
  <c r="T11" i="8"/>
  <c r="P6" i="7"/>
  <c r="U6" i="7" s="1"/>
  <c r="T6" i="6"/>
  <c r="T10" i="6"/>
  <c r="T9" i="6"/>
  <c r="P11" i="5"/>
  <c r="S11" i="5" s="1"/>
  <c r="P20" i="5"/>
  <c r="T20" i="5" s="1"/>
  <c r="P10" i="5"/>
  <c r="U10" i="5" s="1"/>
  <c r="P7" i="5"/>
  <c r="T7" i="5" s="1"/>
  <c r="P16" i="5"/>
  <c r="S16" i="5" s="1"/>
  <c r="P8" i="5"/>
  <c r="U8" i="5" s="1"/>
  <c r="P14" i="5"/>
  <c r="S14" i="5" s="1"/>
  <c r="P18" i="5"/>
  <c r="U18" i="5" s="1"/>
  <c r="P19" i="4"/>
  <c r="S19" i="4" s="1"/>
  <c r="P20" i="4"/>
  <c r="S20" i="4" s="1"/>
  <c r="T14" i="15"/>
  <c r="U14" i="15"/>
  <c r="S14" i="15"/>
  <c r="T12" i="15"/>
  <c r="U12" i="15"/>
  <c r="S12" i="15"/>
  <c r="T16" i="15"/>
  <c r="U16" i="15"/>
  <c r="S16" i="15"/>
  <c r="T6" i="15"/>
  <c r="S6" i="15"/>
  <c r="U6" i="15"/>
  <c r="T10" i="15"/>
  <c r="U10" i="15"/>
  <c r="S10" i="15"/>
  <c r="T8" i="15"/>
  <c r="U8" i="15"/>
  <c r="S8" i="15"/>
  <c r="P17" i="2"/>
  <c r="T17" i="2" s="1"/>
  <c r="P19" i="2"/>
  <c r="U19" i="2" s="1"/>
  <c r="P14" i="2"/>
  <c r="U14" i="2" s="1"/>
  <c r="P10" i="2"/>
  <c r="T10" i="2" s="1"/>
  <c r="P6" i="2"/>
  <c r="T6" i="2" s="1"/>
  <c r="P11" i="2"/>
  <c r="S11" i="2" s="1"/>
  <c r="P16" i="2"/>
  <c r="T16" i="2" s="1"/>
  <c r="P12" i="2"/>
  <c r="T12" i="2" s="1"/>
  <c r="P8" i="2"/>
  <c r="T8" i="2" s="1"/>
  <c r="T7" i="14"/>
  <c r="S7" i="14"/>
  <c r="T8" i="14"/>
  <c r="S8" i="14"/>
  <c r="U9" i="14"/>
  <c r="T9" i="14"/>
  <c r="S6" i="14"/>
  <c r="T6" i="14"/>
  <c r="U12" i="14"/>
  <c r="S12" i="14"/>
  <c r="T12" i="14"/>
  <c r="U15" i="14"/>
  <c r="S15" i="14"/>
  <c r="U11" i="14"/>
  <c r="S11" i="14"/>
  <c r="T15" i="14"/>
  <c r="T11" i="14"/>
  <c r="U14" i="14"/>
  <c r="S14" i="14"/>
  <c r="T14" i="14"/>
  <c r="U13" i="14"/>
  <c r="S13" i="14"/>
  <c r="T13" i="14"/>
  <c r="U7" i="13"/>
  <c r="S7" i="13"/>
  <c r="T7" i="13"/>
  <c r="U12" i="13"/>
  <c r="S12" i="13"/>
  <c r="U8" i="13"/>
  <c r="S8" i="13"/>
  <c r="U15" i="13"/>
  <c r="S15" i="13"/>
  <c r="U11" i="13"/>
  <c r="S11" i="13"/>
  <c r="U14" i="13"/>
  <c r="S14" i="13"/>
  <c r="U10" i="13"/>
  <c r="S10" i="13"/>
  <c r="U13" i="13"/>
  <c r="S13" i="13"/>
  <c r="U9" i="13"/>
  <c r="S9" i="13"/>
  <c r="P25" i="10"/>
  <c r="P21" i="10"/>
  <c r="S21" i="10" s="1"/>
  <c r="P17" i="10"/>
  <c r="S17" i="10" s="1"/>
  <c r="P13" i="10"/>
  <c r="S13" i="10" s="1"/>
  <c r="P9" i="10"/>
  <c r="U9" i="10" s="1"/>
  <c r="P24" i="10"/>
  <c r="T24" i="10" s="1"/>
  <c r="P20" i="10"/>
  <c r="T20" i="10" s="1"/>
  <c r="P16" i="10"/>
  <c r="T16" i="10" s="1"/>
  <c r="P12" i="10"/>
  <c r="U12" i="10" s="1"/>
  <c r="P8" i="10"/>
  <c r="S8" i="10" s="1"/>
  <c r="P27" i="10"/>
  <c r="U27" i="10" s="1"/>
  <c r="P23" i="10"/>
  <c r="S23" i="10" s="1"/>
  <c r="P19" i="10"/>
  <c r="S19" i="10" s="1"/>
  <c r="P15" i="10"/>
  <c r="T15" i="10" s="1"/>
  <c r="P11" i="10"/>
  <c r="S11" i="10" s="1"/>
  <c r="P7" i="10"/>
  <c r="S7" i="10" s="1"/>
  <c r="P26" i="10"/>
  <c r="S26" i="10" s="1"/>
  <c r="P22" i="10"/>
  <c r="S22" i="10" s="1"/>
  <c r="P18" i="10"/>
  <c r="T18" i="10" s="1"/>
  <c r="P14" i="10"/>
  <c r="T14" i="10" s="1"/>
  <c r="P10" i="10"/>
  <c r="S10" i="10" s="1"/>
  <c r="U20" i="12"/>
  <c r="S20" i="12"/>
  <c r="U12" i="12"/>
  <c r="T20" i="12"/>
  <c r="U15" i="12"/>
  <c r="T15" i="12"/>
  <c r="U14" i="12"/>
  <c r="S14" i="12"/>
  <c r="T14" i="12"/>
  <c r="U18" i="11"/>
  <c r="S16" i="10"/>
  <c r="S12" i="10"/>
  <c r="T25" i="10"/>
  <c r="S25" i="10"/>
  <c r="U25" i="10"/>
  <c r="P6" i="10"/>
  <c r="U11" i="9"/>
  <c r="S11" i="9"/>
  <c r="U7" i="9"/>
  <c r="S7" i="9"/>
  <c r="U21" i="9"/>
  <c r="S21" i="9"/>
  <c r="P8" i="7"/>
  <c r="P9" i="7"/>
  <c r="P11" i="7"/>
  <c r="P7" i="7"/>
  <c r="P10" i="7"/>
  <c r="P21" i="7"/>
  <c r="U21" i="7" s="1"/>
  <c r="P17" i="7"/>
  <c r="S17" i="7" s="1"/>
  <c r="P13" i="7"/>
  <c r="U13" i="7" s="1"/>
  <c r="P20" i="7"/>
  <c r="U20" i="7" s="1"/>
  <c r="P16" i="7"/>
  <c r="U16" i="7" s="1"/>
  <c r="P12" i="7"/>
  <c r="U12" i="7" s="1"/>
  <c r="P19" i="7"/>
  <c r="U19" i="7" s="1"/>
  <c r="P15" i="7"/>
  <c r="T15" i="7" s="1"/>
  <c r="U21" i="8"/>
  <c r="S21" i="8"/>
  <c r="S17" i="8"/>
  <c r="T21" i="8"/>
  <c r="T19" i="8"/>
  <c r="T17" i="8"/>
  <c r="S20" i="8"/>
  <c r="U18" i="8"/>
  <c r="T18" i="8"/>
  <c r="U18" i="7"/>
  <c r="S18" i="7"/>
  <c r="T18" i="7"/>
  <c r="U13" i="6"/>
  <c r="S13" i="6"/>
  <c r="T13" i="6"/>
  <c r="S15" i="6"/>
  <c r="T15" i="6"/>
  <c r="T21" i="5"/>
  <c r="S21" i="5"/>
  <c r="U21" i="5"/>
  <c r="T9" i="5"/>
  <c r="S9" i="5"/>
  <c r="U9" i="5"/>
  <c r="U22" i="5"/>
  <c r="U7" i="5"/>
  <c r="T18" i="5"/>
  <c r="P19" i="5"/>
  <c r="P6" i="5"/>
  <c r="P21" i="4"/>
  <c r="P13" i="4"/>
  <c r="P18" i="4"/>
  <c r="P8" i="4"/>
  <c r="S8" i="4" s="1"/>
  <c r="P17" i="4"/>
  <c r="P10" i="4"/>
  <c r="P14" i="4"/>
  <c r="P7" i="4"/>
  <c r="P15" i="4"/>
  <c r="P6" i="4"/>
  <c r="P12" i="4"/>
  <c r="P11" i="4"/>
  <c r="U17" i="2"/>
  <c r="P7" i="2"/>
  <c r="P15" i="2"/>
  <c r="P13" i="2"/>
  <c r="P9" i="2"/>
  <c r="P18" i="2"/>
  <c r="C6" i="1"/>
  <c r="S20" i="9" l="1"/>
  <c r="T18" i="11"/>
  <c r="T8" i="11"/>
  <c r="S17" i="9"/>
  <c r="T20" i="8"/>
  <c r="U19" i="8"/>
  <c r="T14" i="8"/>
  <c r="U14" i="8"/>
  <c r="S16" i="8"/>
  <c r="U16" i="8"/>
  <c r="T13" i="5"/>
  <c r="T20" i="4"/>
  <c r="S16" i="4"/>
  <c r="S10" i="4"/>
  <c r="T10" i="4"/>
  <c r="U10" i="4"/>
  <c r="S12" i="4"/>
  <c r="T12" i="4"/>
  <c r="U12" i="4"/>
  <c r="S11" i="4"/>
  <c r="T11" i="4"/>
  <c r="U11" i="4"/>
  <c r="U10" i="2"/>
  <c r="S10" i="2"/>
  <c r="S16" i="9"/>
  <c r="U17" i="9"/>
  <c r="U16" i="9"/>
  <c r="U19" i="9"/>
  <c r="U20" i="9"/>
  <c r="S13" i="9"/>
  <c r="S8" i="9"/>
  <c r="U13" i="9"/>
  <c r="S19" i="9"/>
  <c r="T23" i="9"/>
  <c r="S23" i="9"/>
  <c r="U23" i="9"/>
  <c r="U24" i="9"/>
  <c r="S24" i="9"/>
  <c r="T24" i="9"/>
  <c r="S19" i="12"/>
  <c r="T19" i="12"/>
  <c r="T12" i="12"/>
  <c r="T13" i="12"/>
  <c r="U6" i="12"/>
  <c r="S18" i="12"/>
  <c r="T18" i="12"/>
  <c r="U9" i="11"/>
  <c r="T9" i="11"/>
  <c r="U8" i="9"/>
  <c r="S18" i="9"/>
  <c r="S9" i="9"/>
  <c r="U9" i="9"/>
  <c r="U18" i="9"/>
  <c r="S22" i="9"/>
  <c r="S14" i="9"/>
  <c r="U14" i="9"/>
  <c r="T15" i="8"/>
  <c r="S15" i="8"/>
  <c r="U17" i="7"/>
  <c r="S14" i="7"/>
  <c r="T8" i="6"/>
  <c r="S8" i="6"/>
  <c r="T10" i="5"/>
  <c r="T14" i="5"/>
  <c r="S10" i="5"/>
  <c r="U14" i="5"/>
  <c r="U13" i="5"/>
  <c r="S19" i="2"/>
  <c r="T14" i="2"/>
  <c r="S10" i="9"/>
  <c r="U10" i="9"/>
  <c r="S12" i="9"/>
  <c r="U12" i="9"/>
  <c r="U22" i="9"/>
  <c r="S6" i="9"/>
  <c r="S15" i="9"/>
  <c r="T6" i="9"/>
  <c r="U15" i="9"/>
  <c r="T19" i="2"/>
  <c r="U17" i="5"/>
  <c r="S17" i="5"/>
  <c r="T12" i="5"/>
  <c r="S18" i="5"/>
  <c r="S12" i="5"/>
  <c r="S12" i="7"/>
  <c r="U17" i="12"/>
  <c r="T16" i="12"/>
  <c r="S16" i="12"/>
  <c r="T17" i="12"/>
  <c r="S6" i="12"/>
  <c r="S11" i="12"/>
  <c r="S13" i="12"/>
  <c r="T11" i="12"/>
  <c r="S19" i="11"/>
  <c r="S8" i="11"/>
  <c r="S16" i="11"/>
  <c r="T16" i="11"/>
  <c r="T17" i="11"/>
  <c r="S17" i="11"/>
  <c r="S11" i="11"/>
  <c r="U11" i="11"/>
  <c r="U17" i="10"/>
  <c r="T17" i="10"/>
  <c r="T27" i="10"/>
  <c r="T8" i="8"/>
  <c r="U8" i="8"/>
  <c r="U10" i="8"/>
  <c r="T10" i="8"/>
  <c r="U12" i="8"/>
  <c r="T12" i="8"/>
  <c r="S13" i="8"/>
  <c r="U13" i="8"/>
  <c r="T9" i="8"/>
  <c r="S9" i="8"/>
  <c r="T6" i="7"/>
  <c r="U6" i="6"/>
  <c r="S16" i="6"/>
  <c r="U16" i="6"/>
  <c r="T14" i="6"/>
  <c r="T11" i="5"/>
  <c r="S7" i="5"/>
  <c r="U11" i="5"/>
  <c r="S15" i="5"/>
  <c r="T22" i="5"/>
  <c r="U15" i="5"/>
  <c r="U19" i="4"/>
  <c r="T19" i="4"/>
  <c r="U16" i="4"/>
  <c r="S14" i="2"/>
  <c r="S17" i="2"/>
  <c r="U8" i="2"/>
  <c r="U20" i="4"/>
  <c r="U11" i="6"/>
  <c r="S14" i="6"/>
  <c r="T11" i="6"/>
  <c r="T7" i="6"/>
  <c r="U7" i="6"/>
  <c r="U12" i="6"/>
  <c r="S12" i="6"/>
  <c r="T12" i="6"/>
  <c r="U14" i="7"/>
  <c r="S6" i="7"/>
  <c r="U19" i="11"/>
  <c r="S12" i="11"/>
  <c r="T6" i="11"/>
  <c r="U6" i="11"/>
  <c r="S6" i="11"/>
  <c r="T12" i="11"/>
  <c r="U10" i="11"/>
  <c r="S10" i="11"/>
  <c r="T10" i="11"/>
  <c r="U14" i="11"/>
  <c r="T14" i="11"/>
  <c r="S9" i="12"/>
  <c r="T9" i="12"/>
  <c r="U9" i="12"/>
  <c r="U10" i="12"/>
  <c r="T10" i="12"/>
  <c r="S10" i="12"/>
  <c r="U7" i="12"/>
  <c r="S7" i="12"/>
  <c r="T7" i="12"/>
  <c r="S8" i="12"/>
  <c r="T8" i="12"/>
  <c r="U8" i="12"/>
  <c r="T11" i="10"/>
  <c r="T13" i="10"/>
  <c r="U21" i="10"/>
  <c r="U18" i="10"/>
  <c r="U19" i="10"/>
  <c r="U13" i="10"/>
  <c r="S24" i="10"/>
  <c r="T10" i="10"/>
  <c r="T21" i="10"/>
  <c r="T26" i="10"/>
  <c r="T8" i="10"/>
  <c r="U24" i="10"/>
  <c r="T17" i="7"/>
  <c r="S15" i="7"/>
  <c r="S20" i="7"/>
  <c r="T16" i="7"/>
  <c r="S16" i="7"/>
  <c r="S13" i="7"/>
  <c r="T13" i="7"/>
  <c r="U20" i="5"/>
  <c r="T8" i="5"/>
  <c r="S8" i="5"/>
  <c r="S20" i="5"/>
  <c r="U16" i="5"/>
  <c r="T16" i="5"/>
  <c r="T11" i="2"/>
  <c r="S16" i="2"/>
  <c r="U6" i="2"/>
  <c r="S8" i="2"/>
  <c r="U16" i="2"/>
  <c r="U11" i="2"/>
  <c r="S6" i="2"/>
  <c r="U12" i="2"/>
  <c r="S12" i="2"/>
  <c r="U10" i="10"/>
  <c r="U26" i="10"/>
  <c r="T19" i="10"/>
  <c r="U8" i="10"/>
  <c r="S9" i="10"/>
  <c r="S14" i="10"/>
  <c r="S15" i="10"/>
  <c r="T23" i="10"/>
  <c r="U22" i="10"/>
  <c r="T7" i="10"/>
  <c r="T9" i="10"/>
  <c r="T22" i="10"/>
  <c r="U15" i="10"/>
  <c r="U20" i="10"/>
  <c r="S20" i="10"/>
  <c r="T12" i="10"/>
  <c r="U14" i="10"/>
  <c r="S18" i="10"/>
  <c r="U7" i="10"/>
  <c r="U11" i="10"/>
  <c r="U23" i="10"/>
  <c r="S27" i="10"/>
  <c r="U16" i="10"/>
  <c r="U6" i="10"/>
  <c r="T6" i="10"/>
  <c r="S6" i="10"/>
  <c r="S19" i="7"/>
  <c r="S21" i="7"/>
  <c r="U15" i="7"/>
  <c r="T20" i="7"/>
  <c r="T12" i="7"/>
  <c r="S7" i="7"/>
  <c r="U7" i="7"/>
  <c r="T7" i="7"/>
  <c r="T19" i="7"/>
  <c r="T21" i="7"/>
  <c r="U11" i="7"/>
  <c r="T11" i="7"/>
  <c r="S11" i="7"/>
  <c r="S9" i="7"/>
  <c r="T9" i="7"/>
  <c r="U9" i="7"/>
  <c r="S10" i="7"/>
  <c r="U10" i="7"/>
  <c r="T10" i="7"/>
  <c r="S8" i="7"/>
  <c r="T8" i="7"/>
  <c r="U8" i="7"/>
  <c r="S6" i="5"/>
  <c r="U6" i="5"/>
  <c r="T6" i="5"/>
  <c r="T19" i="5"/>
  <c r="S19" i="5"/>
  <c r="U19" i="5"/>
  <c r="T14" i="4"/>
  <c r="U14" i="4"/>
  <c r="S14" i="4"/>
  <c r="T7" i="4"/>
  <c r="S7" i="4"/>
  <c r="U7" i="4"/>
  <c r="T17" i="4"/>
  <c r="S17" i="4"/>
  <c r="U17" i="4"/>
  <c r="T6" i="4"/>
  <c r="S6" i="4"/>
  <c r="U6" i="4"/>
  <c r="T8" i="4"/>
  <c r="U8" i="4"/>
  <c r="T13" i="4"/>
  <c r="U13" i="4"/>
  <c r="S13" i="4"/>
  <c r="T15" i="4"/>
  <c r="S15" i="4"/>
  <c r="U15" i="4"/>
  <c r="T18" i="4"/>
  <c r="S18" i="4"/>
  <c r="U18" i="4"/>
  <c r="T18" i="2"/>
  <c r="U18" i="2"/>
  <c r="S18" i="2"/>
  <c r="T13" i="2"/>
  <c r="S13" i="2"/>
  <c r="U13" i="2"/>
  <c r="T15" i="2"/>
  <c r="S15" i="2"/>
  <c r="U15" i="2"/>
  <c r="T7" i="2"/>
  <c r="S7" i="2"/>
  <c r="U7" i="2"/>
  <c r="T9" i="2"/>
  <c r="S9" i="2"/>
  <c r="U9" i="2"/>
  <c r="R21" i="1"/>
  <c r="R20" i="1"/>
  <c r="R19" i="1"/>
  <c r="R18" i="1"/>
  <c r="R17" i="1"/>
  <c r="R16" i="1"/>
  <c r="R15" i="1"/>
  <c r="C10" i="1"/>
  <c r="C9" i="1"/>
  <c r="C8" i="1" l="1"/>
  <c r="P6" i="1" s="1"/>
  <c r="R14" i="1"/>
  <c r="R13" i="1"/>
  <c r="R12" i="1"/>
  <c r="R11" i="1"/>
  <c r="R10" i="1"/>
  <c r="R9" i="1"/>
  <c r="R8" i="1"/>
  <c r="R7" i="1"/>
  <c r="P8" i="1" l="1"/>
  <c r="T8" i="1" s="1"/>
  <c r="S6" i="1"/>
  <c r="P12" i="1"/>
  <c r="U12" i="1" s="1"/>
  <c r="P16" i="1"/>
  <c r="U16" i="1" s="1"/>
  <c r="P20" i="1"/>
  <c r="S20" i="1" s="1"/>
  <c r="P9" i="1"/>
  <c r="U9" i="1" s="1"/>
  <c r="P13" i="1"/>
  <c r="S13" i="1" s="1"/>
  <c r="P17" i="1"/>
  <c r="S17" i="1" s="1"/>
  <c r="P21" i="1"/>
  <c r="U21" i="1" s="1"/>
  <c r="P10" i="1"/>
  <c r="S10" i="1" s="1"/>
  <c r="P14" i="1"/>
  <c r="S14" i="1" s="1"/>
  <c r="P18" i="1"/>
  <c r="S18" i="1" s="1"/>
  <c r="P7" i="1"/>
  <c r="T7" i="1" s="1"/>
  <c r="P11" i="1"/>
  <c r="T11" i="1" s="1"/>
  <c r="P15" i="1"/>
  <c r="T15" i="1" s="1"/>
  <c r="P19" i="1"/>
  <c r="S19" i="1" s="1"/>
  <c r="S12" i="1"/>
  <c r="U6" i="1"/>
  <c r="T6" i="1"/>
  <c r="S8" i="1" l="1"/>
  <c r="U8" i="1"/>
  <c r="T16" i="1"/>
  <c r="T17" i="1"/>
  <c r="S16" i="1"/>
  <c r="T13" i="1"/>
  <c r="U20" i="1"/>
  <c r="T20" i="1"/>
  <c r="T21" i="1"/>
  <c r="S7" i="1"/>
  <c r="T12" i="1"/>
  <c r="U13" i="1"/>
  <c r="S21" i="1"/>
  <c r="U17" i="1"/>
  <c r="U19" i="1"/>
  <c r="T14" i="1"/>
  <c r="U18" i="1"/>
  <c r="U10" i="1"/>
  <c r="T19" i="1"/>
  <c r="U15" i="1"/>
  <c r="U11" i="1"/>
  <c r="S11" i="1"/>
  <c r="T18" i="1"/>
  <c r="U14" i="1"/>
  <c r="S15" i="1"/>
  <c r="T10" i="1"/>
  <c r="S9" i="1"/>
  <c r="U7" i="1"/>
  <c r="T9" i="1"/>
</calcChain>
</file>

<file path=xl/sharedStrings.xml><?xml version="1.0" encoding="utf-8"?>
<sst xmlns="http://schemas.openxmlformats.org/spreadsheetml/2006/main" count="395" uniqueCount="177">
  <si>
    <t>RANKING ESTRADA</t>
  </si>
  <si>
    <t>ATLETA</t>
  </si>
  <si>
    <t>PTOS</t>
  </si>
  <si>
    <t>1ª ETAPA - ARENA</t>
  </si>
  <si>
    <t>EQUIPE</t>
  </si>
  <si>
    <t>C</t>
  </si>
  <si>
    <t>Ordem</t>
  </si>
  <si>
    <t>RANKING</t>
  </si>
  <si>
    <t>PONTUAÇÃO</t>
  </si>
  <si>
    <t>INSC</t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</si>
  <si>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ELITE MASCULINO 2021</t>
    </r>
  </si>
  <si>
    <t>RANKING ESTRADA - GERAL</t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</si>
  <si>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ELITE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</si>
  <si>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SUB23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</si>
  <si>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SUB23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</si>
  <si>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JUNIOR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</si>
  <si>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JUNIOR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</si>
  <si>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JUVENIL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</si>
  <si>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JUVENIL MASCULINO 2021</t>
    </r>
  </si>
  <si>
    <r>
      <t xml:space="preserve">FPC - </t>
    </r>
    <r>
      <rPr>
        <b/>
        <sz val="12"/>
        <color rgb="FFFFFF00"/>
        <rFont val="Calibri"/>
        <family val="2"/>
        <scheme val="minor"/>
      </rPr>
      <t>INFANTO-JUVENIL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</si>
  <si>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INFANTO-JUVENIL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</si>
  <si>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A1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</si>
  <si>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A1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</si>
  <si>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A2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</si>
  <si>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A2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</si>
  <si>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B2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</si>
  <si>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B2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</si>
  <si>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B1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</si>
  <si>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B1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</si>
  <si>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C1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</si>
  <si>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C1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</si>
  <si>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C2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</si>
  <si>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C2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</si>
  <si>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D1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</si>
  <si>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D1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</si>
  <si>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MASTER D2 MASCULINO 2021</t>
    </r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</si>
  <si>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MASTER D2 MASCULINO 2021</t>
    </r>
  </si>
  <si>
    <t>Marcelo Pereira </t>
  </si>
  <si>
    <t>Thiago Alef Golveia de Andrade </t>
  </si>
  <si>
    <t>Emerson dos Anjos </t>
  </si>
  <si>
    <t>Rafael Martins </t>
  </si>
  <si>
    <t>João Victor Vicente</t>
  </si>
  <si>
    <t>Erick Henrique</t>
  </si>
  <si>
    <t>João Hermínio de Q. Filhos </t>
  </si>
  <si>
    <t>Gedesom William S. Oliveira </t>
  </si>
  <si>
    <t>Ricardson Ryan da S. Moura </t>
  </si>
  <si>
    <t>Edilson da Silva Marques </t>
  </si>
  <si>
    <t>Eduardo Alcantra Estevão</t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</si>
  <si>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SUB30 MASCULINO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</si>
  <si>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SUB30 MASCULINO 2021</t>
    </r>
  </si>
  <si>
    <t>Jair Pessoa Soares </t>
  </si>
  <si>
    <t>Ighor Roberto Layme </t>
  </si>
  <si>
    <t>Jacy Antônio Júnior </t>
  </si>
  <si>
    <t>Breno Marques</t>
  </si>
  <si>
    <t>João Wyttor M. de Negreiros </t>
  </si>
  <si>
    <t>João Vitor da Silva Campos </t>
  </si>
  <si>
    <t>Edmerks Dário Filho </t>
  </si>
  <si>
    <t>Emerson Gomes Ferreira </t>
  </si>
  <si>
    <t>Bruno Pessoa dos Santos </t>
  </si>
  <si>
    <t>Rafael Felipe Monteiro </t>
  </si>
  <si>
    <t>Eduardo Melo </t>
  </si>
  <si>
    <t>João Pedro O. Dos Santos </t>
  </si>
  <si>
    <t>Luiz Reynan  Vila nova da Silva </t>
  </si>
  <si>
    <t>Wesley Moura Almeida </t>
  </si>
  <si>
    <t>Izaquiel Messias Melo Silva </t>
  </si>
  <si>
    <t>Bruno Ordonho Araújo </t>
  </si>
  <si>
    <t>Igor Melo </t>
  </si>
  <si>
    <t>Saulo Goberto Marinho </t>
  </si>
  <si>
    <t>Jefferson Souza </t>
  </si>
  <si>
    <t>Alessandro José dos Santos </t>
  </si>
  <si>
    <t>André Tadeu Costa </t>
  </si>
  <si>
    <t>Ermírio Francisco de Barros </t>
  </si>
  <si>
    <t>Audifax  Júnior Chaves </t>
  </si>
  <si>
    <t>Rubens Cavalcanti Oliveira </t>
  </si>
  <si>
    <t>Ernandes Rafael </t>
  </si>
  <si>
    <t>Marcos Brito </t>
  </si>
  <si>
    <t>Damião Barbosa </t>
  </si>
  <si>
    <t>Rogaciano Pedro Júnior </t>
  </si>
  <si>
    <t>José Manuel da Silva </t>
  </si>
  <si>
    <t>Leonard Fernando Brito </t>
  </si>
  <si>
    <t>Anderson de Souza Santos </t>
  </si>
  <si>
    <t>Cleiton Bernardo Medeiros </t>
  </si>
  <si>
    <t>Eduardo N. de Azevedo </t>
  </si>
  <si>
    <t>Lenílson Carvalho </t>
  </si>
  <si>
    <t>Alexandre Jurema </t>
  </si>
  <si>
    <t>Wellington Allan </t>
  </si>
  <si>
    <t>Marco Aurélio </t>
  </si>
  <si>
    <t>Dalto Vila Nova </t>
  </si>
  <si>
    <t>Joselito Alves </t>
  </si>
  <si>
    <t>Célio Sandro</t>
  </si>
  <si>
    <t>Robson Luiz Wanderley Melo </t>
  </si>
  <si>
    <t>André Augusto C de Souza </t>
  </si>
  <si>
    <t>André Luiz José da Silva </t>
  </si>
  <si>
    <t>Luiz Eduardo Rossiter da Silva </t>
  </si>
  <si>
    <t>Severino Barbosa da Silva </t>
  </si>
  <si>
    <t>Rogério A. Cirilo </t>
  </si>
  <si>
    <t>Alexandre Martins </t>
  </si>
  <si>
    <t>Newton Xavier </t>
  </si>
  <si>
    <t>José Carlos da Silva </t>
  </si>
  <si>
    <t>Jairo Rodrigues da Silva </t>
  </si>
  <si>
    <t>Felino Texeira Tenório Filho </t>
  </si>
  <si>
    <t>Djalma Luiz Layme Júnior </t>
  </si>
  <si>
    <t>Gilberto de Sá Cavalcante </t>
  </si>
  <si>
    <t>Marcus Vinícius M do Carmo </t>
  </si>
  <si>
    <t>Guilherme Henrique F. de Castro </t>
  </si>
  <si>
    <t>Janildo Ribeiro de Sousa </t>
  </si>
  <si>
    <t>Manuel Bezerra de Menezes Filho </t>
  </si>
  <si>
    <t>Ricardo V. Valerio </t>
  </si>
  <si>
    <t>Ricardo Andrade Paiva </t>
  </si>
  <si>
    <t>Jorge Martins Marques </t>
  </si>
  <si>
    <t>Genivaldo Ratinho </t>
  </si>
  <si>
    <t>Manoel Drahomiro Duarte </t>
  </si>
  <si>
    <t>José Agnaldo Marques Pereira </t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</si>
  <si>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ELITE FEMININO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</si>
  <si>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ELITE FEMININO 2021</t>
    </r>
  </si>
  <si>
    <t>Mirella Rayane </t>
  </si>
  <si>
    <t>Fernanda Paula Xavier </t>
  </si>
  <si>
    <t>Iracilda Maria Quedes </t>
  </si>
  <si>
    <t>Marineide Rodrigues </t>
  </si>
  <si>
    <t>Marta Maria da Silva </t>
  </si>
  <si>
    <t>Angélica Laryssa </t>
  </si>
  <si>
    <t>Vívian Santos </t>
  </si>
  <si>
    <t>2ª ETAPA - CABO  DE SANTO AGOSTINHO</t>
  </si>
  <si>
    <t>Regilson Cosmo</t>
  </si>
  <si>
    <t>Rafael Luiz Peixoto</t>
  </si>
  <si>
    <t>Antônio Carlos</t>
  </si>
  <si>
    <t xml:space="preserve">Luiz Carlos </t>
  </si>
  <si>
    <t>Ronaldo Zeferino Barros </t>
  </si>
  <si>
    <t>Ezio Bretas</t>
  </si>
  <si>
    <t>Nivaldo Vieira</t>
  </si>
  <si>
    <t>Guilherme Pereira</t>
  </si>
  <si>
    <t>João Victor Gomes</t>
  </si>
  <si>
    <t>Heitor Gabriel Ramos</t>
  </si>
  <si>
    <t>Guilherme Pedra</t>
  </si>
  <si>
    <t>Rafael Tavares</t>
  </si>
  <si>
    <t>Lázaro Renato</t>
  </si>
  <si>
    <t>Lyon David</t>
  </si>
  <si>
    <t>Diego Nascimento</t>
  </si>
  <si>
    <t>Wedson Cunha</t>
  </si>
  <si>
    <t>José Rogério</t>
  </si>
  <si>
    <t>Danilo Moura</t>
  </si>
  <si>
    <t>Renato Vasconcelos</t>
  </si>
  <si>
    <t>Gutemberg Alves</t>
  </si>
  <si>
    <t>Edivaldo Eloi</t>
  </si>
  <si>
    <t>Herman Dantas</t>
  </si>
  <si>
    <t>Thiago Melo</t>
  </si>
  <si>
    <t>Gustavo Ferreira</t>
  </si>
  <si>
    <t>Wilton Severino</t>
  </si>
  <si>
    <t>Michel Grisi</t>
  </si>
  <si>
    <t>Leandro Brayner</t>
  </si>
  <si>
    <t>Leonardo Oliveira</t>
  </si>
  <si>
    <t>Luiz Sérgio Brasil</t>
  </si>
  <si>
    <t>Maurício Medeiros</t>
  </si>
  <si>
    <t>Alex Borges</t>
  </si>
  <si>
    <t>Daniele Maria</t>
  </si>
  <si>
    <t>Pamela Alves</t>
  </si>
  <si>
    <t>Conceição Margarida</t>
  </si>
  <si>
    <t>Kawani Sofia</t>
  </si>
  <si>
    <r>
      <t xml:space="preserve">FEDERAÇÃO PERNAMBUCANA DE CICLISMO - </t>
    </r>
    <r>
      <rPr>
        <b/>
        <sz val="12"/>
        <color rgb="FFFFFF00"/>
        <rFont val="Calibri"/>
        <family val="2"/>
        <scheme val="minor"/>
      </rPr>
      <t>JUNIOR FEMININO 2021</t>
    </r>
  </si>
  <si>
    <r>
      <rPr>
        <b/>
        <sz val="12"/>
        <color theme="0"/>
        <rFont val="Calibri"/>
        <family val="2"/>
        <scheme val="minor"/>
      </rPr>
      <t>FEDERAÇÃO PERNAMBUCANA DE CICLISMO</t>
    </r>
    <r>
      <rPr>
        <b/>
        <sz val="12"/>
        <color theme="4" tint="-0.249977111117893"/>
        <rFont val="Calibri"/>
        <family val="2"/>
        <scheme val="minor"/>
      </rPr>
      <t xml:space="preserve">   </t>
    </r>
    <r>
      <rPr>
        <b/>
        <sz val="14"/>
        <color rgb="FFFFFF00"/>
        <rFont val="Calibri"/>
        <family val="2"/>
        <scheme val="minor"/>
      </rPr>
      <t>JUNIOR FEMININO 2021</t>
    </r>
  </si>
  <si>
    <t>3ª ETAPA - PALMARES</t>
  </si>
  <si>
    <t>Igor Artur</t>
  </si>
  <si>
    <t>Isaias Sandro</t>
  </si>
  <si>
    <t>4ª ETAPA - CABO DE SANTO AGOSTINHO</t>
  </si>
  <si>
    <t>5ª ETAPA - ARENA</t>
  </si>
  <si>
    <t>Luiz Reynan</t>
  </si>
  <si>
    <t>Valdir Falcão</t>
  </si>
  <si>
    <t>Gil Siqueira</t>
  </si>
  <si>
    <t>Flávio Sukar</t>
  </si>
  <si>
    <t>Júnior José</t>
  </si>
  <si>
    <t>Miquéias Leonel</t>
  </si>
  <si>
    <t>Marcone Galdino da Silva</t>
  </si>
  <si>
    <t>Josuel Cícero</t>
  </si>
  <si>
    <t>Anderson Marcelo</t>
  </si>
  <si>
    <t>José Ricardo</t>
  </si>
  <si>
    <t>Maurício Alexandre</t>
  </si>
  <si>
    <t>Marco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</si>
</sst>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Calibri"/>
      <family val="2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center"/>
    </xf>
    <xf numFmtId="0" fontId="0" fillId="2" borderId="0" xfId="0" applyFill="1" applyBorder="1"/>
    <xf numFmtId="0" fontId="5" fillId="4" borderId="1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2" borderId="8" xfId="0" applyFont="1" applyFill="1" applyBorder="1"/>
    <xf numFmtId="0" fontId="1" fillId="2" borderId="0" xfId="0" applyFont="1" applyFill="1" applyBorder="1" applyAlignment="1">
      <alignment horizontal="center"/>
    </xf>
    <xf numFmtId="0" fontId="14" fillId="2" borderId="1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4" borderId="22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14" fontId="7" fillId="4" borderId="3" xfId="0" applyNumberFormat="1" applyFont="1" applyFill="1" applyBorder="1" applyAlignment="1">
      <alignment horizontal="right" vertical="center"/>
    </xf>
    <xf numFmtId="14" fontId="3" fillId="4" borderId="5" xfId="0" applyNumberFormat="1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28" xfId="0" applyFill="1" applyBorder="1"/>
    <xf numFmtId="0" fontId="17" fillId="4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/>
    </xf>
    <xf numFmtId="0" fontId="16" fillId="4" borderId="13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3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49" fontId="6" fillId="0" borderId="19" xfId="0" applyNumberFormat="1" applyFont="1" applyFill="1" applyBorder="1" applyProtection="1">
      <protection locked="0"/>
    </xf>
    <xf numFmtId="49" fontId="6" fillId="0" borderId="15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Protection="1">
      <protection locked="0"/>
    </xf>
    <xf numFmtId="49" fontId="6" fillId="0" borderId="2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49" fontId="6" fillId="0" borderId="31" xfId="0" applyNumberFormat="1" applyFont="1" applyFill="1" applyBorder="1" applyProtection="1">
      <protection locked="0"/>
    </xf>
    <xf numFmtId="0" fontId="23" fillId="0" borderId="8" xfId="0" applyFont="1" applyBorder="1" applyAlignment="1">
      <alignment vertical="center" wrapText="1"/>
    </xf>
    <xf numFmtId="0" fontId="23" fillId="0" borderId="8" xfId="0" applyFont="1" applyBorder="1"/>
    <xf numFmtId="0" fontId="5" fillId="4" borderId="17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0" fontId="16" fillId="4" borderId="30" xfId="0" applyFont="1" applyFill="1" applyBorder="1" applyAlignment="1">
      <alignment horizontal="center"/>
    </xf>
    <xf numFmtId="0" fontId="24" fillId="0" borderId="8" xfId="0" applyFont="1" applyBorder="1" applyAlignment="1">
      <alignment vertical="center" wrapText="1"/>
    </xf>
    <xf numFmtId="0" fontId="25" fillId="2" borderId="0" xfId="0" applyFont="1" applyFill="1"/>
    <xf numFmtId="0" fontId="14" fillId="2" borderId="32" xfId="0" applyFont="1" applyFill="1" applyBorder="1"/>
    <xf numFmtId="0" fontId="23" fillId="0" borderId="32" xfId="0" applyFont="1" applyBorder="1" applyAlignment="1">
      <alignment vertical="center" wrapText="1"/>
    </xf>
    <xf numFmtId="49" fontId="6" fillId="0" borderId="33" xfId="0" applyNumberFormat="1" applyFont="1" applyFill="1" applyBorder="1" applyProtection="1">
      <protection locked="0"/>
    </xf>
    <xf numFmtId="0" fontId="5" fillId="4" borderId="32" xfId="0" applyFont="1" applyFill="1" applyBorder="1" applyAlignment="1">
      <alignment horizontal="center"/>
    </xf>
    <xf numFmtId="49" fontId="6" fillId="0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26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textRotation="90"/>
    </xf>
    <xf numFmtId="0" fontId="2" fillId="4" borderId="7" xfId="0" applyFont="1" applyFill="1" applyBorder="1" applyAlignment="1">
      <alignment horizontal="center" textRotation="90"/>
    </xf>
    <xf numFmtId="14" fontId="9" fillId="3" borderId="9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11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textRotation="90"/>
    </xf>
    <xf numFmtId="0" fontId="2" fillId="4" borderId="21" xfId="0" applyFont="1" applyFill="1" applyBorder="1" applyAlignment="1">
      <alignment horizontal="center" textRotation="90"/>
    </xf>
  </cellXfs>
  <cellStyles count="1">
    <cellStyle name="Normal" xfId="0" builtinId="0"/>
  </cellStyles>
  <dxfs count="80"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18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1676400</xdr:colOff>
      <xdr:row>1</xdr:row>
      <xdr:rowOff>209549</xdr:rowOff>
    </xdr:from>
    <xdr:to>
      <xdr:col>4</xdr:col>
      <xdr:colOff>361950</xdr:colOff>
      <xdr:row>2</xdr:row>
      <xdr:rowOff>111483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409574"/>
          <a:ext cx="12192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457200</xdr:colOff>
      <xdr:row>1</xdr:row>
      <xdr:rowOff>200024</xdr:rowOff>
    </xdr:from>
    <xdr:to>
      <xdr:col>19</xdr:col>
      <xdr:colOff>438150</xdr:colOff>
      <xdr:row>2</xdr:row>
      <xdr:rowOff>101958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0725" y="400049"/>
          <a:ext cx="1219200" cy="12259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1657350</xdr:colOff>
      <xdr:row>1</xdr:row>
      <xdr:rowOff>209550</xdr:rowOff>
    </xdr:from>
    <xdr:to>
      <xdr:col>4</xdr:col>
      <xdr:colOff>381000</xdr:colOff>
      <xdr:row>2</xdr:row>
      <xdr:rowOff>111484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409575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1</xdr:row>
      <xdr:rowOff>200025</xdr:rowOff>
    </xdr:from>
    <xdr:to>
      <xdr:col>18</xdr:col>
      <xdr:colOff>1590675</xdr:colOff>
      <xdr:row>2</xdr:row>
      <xdr:rowOff>101959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400050"/>
          <a:ext cx="1257300" cy="12259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1647825</xdr:colOff>
      <xdr:row>1</xdr:row>
      <xdr:rowOff>209550</xdr:rowOff>
    </xdr:from>
    <xdr:to>
      <xdr:col>4</xdr:col>
      <xdr:colOff>371475</xdr:colOff>
      <xdr:row>2</xdr:row>
      <xdr:rowOff>111484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" y="409575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323850</xdr:colOff>
      <xdr:row>1</xdr:row>
      <xdr:rowOff>200025</xdr:rowOff>
    </xdr:from>
    <xdr:to>
      <xdr:col>18</xdr:col>
      <xdr:colOff>1581150</xdr:colOff>
      <xdr:row>2</xdr:row>
      <xdr:rowOff>101959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400050"/>
          <a:ext cx="1257300" cy="122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1724025</xdr:colOff>
      <xdr:row>1</xdr:row>
      <xdr:rowOff>190500</xdr:rowOff>
    </xdr:from>
    <xdr:to>
      <xdr:col>4</xdr:col>
      <xdr:colOff>447675</xdr:colOff>
      <xdr:row>2</xdr:row>
      <xdr:rowOff>92434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90525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400050</xdr:colOff>
      <xdr:row>1</xdr:row>
      <xdr:rowOff>180975</xdr:rowOff>
    </xdr:from>
    <xdr:to>
      <xdr:col>18</xdr:col>
      <xdr:colOff>1657350</xdr:colOff>
      <xdr:row>2</xdr:row>
      <xdr:rowOff>82909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381000"/>
          <a:ext cx="1257300" cy="122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15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1733550</xdr:colOff>
      <xdr:row>1</xdr:row>
      <xdr:rowOff>209550</xdr:rowOff>
    </xdr:from>
    <xdr:to>
      <xdr:col>4</xdr:col>
      <xdr:colOff>457200</xdr:colOff>
      <xdr:row>2</xdr:row>
      <xdr:rowOff>111484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409575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409575</xdr:colOff>
      <xdr:row>1</xdr:row>
      <xdr:rowOff>200025</xdr:rowOff>
    </xdr:from>
    <xdr:to>
      <xdr:col>19</xdr:col>
      <xdr:colOff>180975</xdr:colOff>
      <xdr:row>2</xdr:row>
      <xdr:rowOff>101959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400050"/>
          <a:ext cx="1257300" cy="122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15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1762125</xdr:colOff>
      <xdr:row>1</xdr:row>
      <xdr:rowOff>219075</xdr:rowOff>
    </xdr:from>
    <xdr:to>
      <xdr:col>4</xdr:col>
      <xdr:colOff>485775</xdr:colOff>
      <xdr:row>2</xdr:row>
      <xdr:rowOff>121009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19100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438150</xdr:colOff>
      <xdr:row>1</xdr:row>
      <xdr:rowOff>209550</xdr:rowOff>
    </xdr:from>
    <xdr:to>
      <xdr:col>18</xdr:col>
      <xdr:colOff>1695450</xdr:colOff>
      <xdr:row>2</xdr:row>
      <xdr:rowOff>111484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409575"/>
          <a:ext cx="1257300" cy="122590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15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1762125</xdr:colOff>
      <xdr:row>1</xdr:row>
      <xdr:rowOff>219075</xdr:rowOff>
    </xdr:from>
    <xdr:to>
      <xdr:col>4</xdr:col>
      <xdr:colOff>428625</xdr:colOff>
      <xdr:row>2</xdr:row>
      <xdr:rowOff>121009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19100"/>
          <a:ext cx="120015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438149</xdr:colOff>
      <xdr:row>1</xdr:row>
      <xdr:rowOff>209550</xdr:rowOff>
    </xdr:from>
    <xdr:to>
      <xdr:col>19</xdr:col>
      <xdr:colOff>447674</xdr:colOff>
      <xdr:row>2</xdr:row>
      <xdr:rowOff>111484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899" y="409575"/>
          <a:ext cx="1247775" cy="122590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15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1762125</xdr:colOff>
      <xdr:row>1</xdr:row>
      <xdr:rowOff>219075</xdr:rowOff>
    </xdr:from>
    <xdr:to>
      <xdr:col>4</xdr:col>
      <xdr:colOff>447675</xdr:colOff>
      <xdr:row>2</xdr:row>
      <xdr:rowOff>121009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419100"/>
          <a:ext cx="12192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438149</xdr:colOff>
      <xdr:row>1</xdr:row>
      <xdr:rowOff>209550</xdr:rowOff>
    </xdr:from>
    <xdr:to>
      <xdr:col>19</xdr:col>
      <xdr:colOff>476250</xdr:colOff>
      <xdr:row>2</xdr:row>
      <xdr:rowOff>111484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899" y="409575"/>
          <a:ext cx="1276351" cy="122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1695450</xdr:colOff>
      <xdr:row>1</xdr:row>
      <xdr:rowOff>209549</xdr:rowOff>
    </xdr:from>
    <xdr:to>
      <xdr:col>3</xdr:col>
      <xdr:colOff>2952750</xdr:colOff>
      <xdr:row>2</xdr:row>
      <xdr:rowOff>111483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409574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1</xdr:row>
      <xdr:rowOff>200024</xdr:rowOff>
    </xdr:from>
    <xdr:to>
      <xdr:col>18</xdr:col>
      <xdr:colOff>1628775</xdr:colOff>
      <xdr:row>2</xdr:row>
      <xdr:rowOff>101958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400049"/>
          <a:ext cx="1257300" cy="1225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16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1695450</xdr:colOff>
      <xdr:row>1</xdr:row>
      <xdr:rowOff>209549</xdr:rowOff>
    </xdr:from>
    <xdr:to>
      <xdr:col>3</xdr:col>
      <xdr:colOff>1695450</xdr:colOff>
      <xdr:row>2</xdr:row>
      <xdr:rowOff>111483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409574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1</xdr:row>
      <xdr:rowOff>200024</xdr:rowOff>
    </xdr:from>
    <xdr:to>
      <xdr:col>18</xdr:col>
      <xdr:colOff>1581150</xdr:colOff>
      <xdr:row>2</xdr:row>
      <xdr:rowOff>101958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400049"/>
          <a:ext cx="1209675" cy="1225909"/>
        </a:xfrm>
        <a:prstGeom prst="rect">
          <a:avLst/>
        </a:prstGeom>
      </xdr:spPr>
    </xdr:pic>
    <xdr:clientData/>
  </xdr:twoCellAnchor>
  <xdr:twoCellAnchor editAs="oneCell">
    <xdr:from>
      <xdr:col>3</xdr:col>
      <xdr:colOff>1590675</xdr:colOff>
      <xdr:row>1</xdr:row>
      <xdr:rowOff>171449</xdr:rowOff>
    </xdr:from>
    <xdr:to>
      <xdr:col>3</xdr:col>
      <xdr:colOff>2800350</xdr:colOff>
      <xdr:row>2</xdr:row>
      <xdr:rowOff>73383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371474"/>
          <a:ext cx="1209675" cy="12259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1695450</xdr:colOff>
      <xdr:row>1</xdr:row>
      <xdr:rowOff>180975</xdr:rowOff>
    </xdr:from>
    <xdr:to>
      <xdr:col>4</xdr:col>
      <xdr:colOff>419100</xdr:colOff>
      <xdr:row>2</xdr:row>
      <xdr:rowOff>82909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381000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1</xdr:row>
      <xdr:rowOff>171450</xdr:rowOff>
    </xdr:from>
    <xdr:to>
      <xdr:col>19</xdr:col>
      <xdr:colOff>57150</xdr:colOff>
      <xdr:row>2</xdr:row>
      <xdr:rowOff>73384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371475"/>
          <a:ext cx="1257300" cy="12259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1666875</xdr:colOff>
      <xdr:row>1</xdr:row>
      <xdr:rowOff>219075</xdr:rowOff>
    </xdr:from>
    <xdr:to>
      <xdr:col>4</xdr:col>
      <xdr:colOff>390525</xdr:colOff>
      <xdr:row>2</xdr:row>
      <xdr:rowOff>121009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419100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342900</xdr:colOff>
      <xdr:row>1</xdr:row>
      <xdr:rowOff>209550</xdr:rowOff>
    </xdr:from>
    <xdr:to>
      <xdr:col>18</xdr:col>
      <xdr:colOff>1600200</xdr:colOff>
      <xdr:row>2</xdr:row>
      <xdr:rowOff>111484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409575"/>
          <a:ext cx="1257300" cy="12259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16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1657350</xdr:colOff>
      <xdr:row>1</xdr:row>
      <xdr:rowOff>209550</xdr:rowOff>
    </xdr:from>
    <xdr:to>
      <xdr:col>4</xdr:col>
      <xdr:colOff>381000</xdr:colOff>
      <xdr:row>2</xdr:row>
      <xdr:rowOff>111484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409575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333375</xdr:colOff>
      <xdr:row>1</xdr:row>
      <xdr:rowOff>200025</xdr:rowOff>
    </xdr:from>
    <xdr:to>
      <xdr:col>19</xdr:col>
      <xdr:colOff>352425</xdr:colOff>
      <xdr:row>2</xdr:row>
      <xdr:rowOff>101959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400050"/>
          <a:ext cx="1257300" cy="12259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1676400</xdr:colOff>
      <xdr:row>1</xdr:row>
      <xdr:rowOff>219075</xdr:rowOff>
    </xdr:from>
    <xdr:to>
      <xdr:col>4</xdr:col>
      <xdr:colOff>400050</xdr:colOff>
      <xdr:row>2</xdr:row>
      <xdr:rowOff>121009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419100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352425</xdr:colOff>
      <xdr:row>1</xdr:row>
      <xdr:rowOff>209550</xdr:rowOff>
    </xdr:from>
    <xdr:to>
      <xdr:col>19</xdr:col>
      <xdr:colOff>0</xdr:colOff>
      <xdr:row>2</xdr:row>
      <xdr:rowOff>111484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409575"/>
          <a:ext cx="1257300" cy="122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1695450</xdr:colOff>
      <xdr:row>1</xdr:row>
      <xdr:rowOff>200025</xdr:rowOff>
    </xdr:from>
    <xdr:to>
      <xdr:col>4</xdr:col>
      <xdr:colOff>419100</xdr:colOff>
      <xdr:row>2</xdr:row>
      <xdr:rowOff>101959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400050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371475</xdr:colOff>
      <xdr:row>1</xdr:row>
      <xdr:rowOff>190500</xdr:rowOff>
    </xdr:from>
    <xdr:to>
      <xdr:col>19</xdr:col>
      <xdr:colOff>95250</xdr:colOff>
      <xdr:row>2</xdr:row>
      <xdr:rowOff>92434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390525"/>
          <a:ext cx="1257300" cy="1225909"/>
        </a:xfrm>
        <a:prstGeom prst="rect">
          <a:avLst/>
        </a:prstGeom>
      </xdr:spPr>
    </xdr:pic>
    <xdr:clientData/>
  </xdr:twoCellAnchor>
  <xdr:oneCellAnchor>
    <xdr:from>
      <xdr:col>3</xdr:col>
      <xdr:colOff>952500</xdr:colOff>
      <xdr:row>18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17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3</xdr:col>
      <xdr:colOff>1685925</xdr:colOff>
      <xdr:row>1</xdr:row>
      <xdr:rowOff>200025</xdr:rowOff>
    </xdr:from>
    <xdr:to>
      <xdr:col>4</xdr:col>
      <xdr:colOff>409575</xdr:colOff>
      <xdr:row>2</xdr:row>
      <xdr:rowOff>101959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0" y="400050"/>
          <a:ext cx="1257300" cy="1225909"/>
        </a:xfrm>
        <a:prstGeom prst="rect">
          <a:avLst/>
        </a:prstGeom>
      </xdr:spPr>
    </xdr:pic>
    <xdr:clientData/>
  </xdr:twoCellAnchor>
  <xdr:twoCellAnchor editAs="oneCell">
    <xdr:from>
      <xdr:col>18</xdr:col>
      <xdr:colOff>361950</xdr:colOff>
      <xdr:row>1</xdr:row>
      <xdr:rowOff>190500</xdr:rowOff>
    </xdr:from>
    <xdr:to>
      <xdr:col>19</xdr:col>
      <xdr:colOff>123825</xdr:colOff>
      <xdr:row>2</xdr:row>
      <xdr:rowOff>92434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390525"/>
          <a:ext cx="1257300" cy="1225909"/>
        </a:xfrm>
        <a:prstGeom prst="rect">
          <a:avLst/>
        </a:prstGeom>
      </xdr:spPr>
    </xdr:pic>
    <xdr:clientData/>
  </xdr:twoCellAnchor>
  <xdr:oneCellAnchor>
    <xdr:from>
      <xdr:col>3</xdr:col>
      <xdr:colOff>952500</xdr:colOff>
      <xdr:row>18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18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18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438275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19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438275" y="51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20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438275" y="52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21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438275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22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1438275" y="561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3</xdr:col>
      <xdr:colOff>952500</xdr:colOff>
      <xdr:row>23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1438275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F323"/>
  <sheetViews>
    <sheetView workbookViewId="0">
      <selection sqref="A1:XFD1048576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18.5703125" style="16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8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26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26" ht="104.25" customHeight="1" x14ac:dyDescent="0.25">
      <c r="B2" s="19"/>
      <c r="C2" s="20"/>
      <c r="D2" s="20"/>
      <c r="E2" s="21"/>
      <c r="F2" s="20"/>
      <c r="G2" s="76" t="s">
        <v>3</v>
      </c>
      <c r="H2" s="76" t="s">
        <v>122</v>
      </c>
      <c r="I2" s="76" t="s">
        <v>160</v>
      </c>
      <c r="J2" s="76" t="s">
        <v>163</v>
      </c>
      <c r="K2" s="76" t="s">
        <v>164</v>
      </c>
      <c r="L2" s="89"/>
      <c r="M2" s="2"/>
      <c r="N2" s="24"/>
      <c r="R2" s="25"/>
      <c r="S2" s="26"/>
      <c r="T2" s="20"/>
      <c r="U2" s="27"/>
    </row>
    <row r="3" spans="1:26" ht="51.95" customHeight="1" x14ac:dyDescent="0.25"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R3" s="83" t="s">
        <v>11</v>
      </c>
      <c r="S3" s="84"/>
      <c r="T3" s="84"/>
      <c r="U3" s="85"/>
    </row>
    <row r="4" spans="1:26" ht="51.95" customHeight="1" x14ac:dyDescent="0.25">
      <c r="B4" s="78" t="s">
        <v>10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R4" s="86" t="s">
        <v>12</v>
      </c>
      <c r="S4" s="87"/>
      <c r="T4" s="87"/>
      <c r="U4" s="88"/>
      <c r="W4" s="63"/>
    </row>
    <row r="5" spans="1:26" x14ac:dyDescent="0.25"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W5" s="44"/>
      <c r="X5" s="44"/>
      <c r="Y5" s="44"/>
      <c r="Z5" s="44"/>
    </row>
    <row r="6" spans="1:26" ht="12.75" customHeight="1" x14ac:dyDescent="0.25">
      <c r="A6" s="6"/>
      <c r="B6" s="17">
        <f>IF(D6=0,"",N5)</f>
        <v>1</v>
      </c>
      <c r="C6" s="11">
        <f>IF(F6="","",F6+(ROW(F6)/100))</f>
        <v>50.06</v>
      </c>
      <c r="D6" s="56" t="s">
        <v>37</v>
      </c>
      <c r="E6" s="47"/>
      <c r="F6" s="8">
        <f>SUM(G6:L6)</f>
        <v>50</v>
      </c>
      <c r="G6" s="49">
        <v>50</v>
      </c>
      <c r="H6" s="49">
        <v>0</v>
      </c>
      <c r="I6" s="49">
        <v>0</v>
      </c>
      <c r="J6" s="49">
        <v>0</v>
      </c>
      <c r="K6" s="49">
        <v>0</v>
      </c>
      <c r="L6" s="50">
        <v>0</v>
      </c>
      <c r="M6" s="2"/>
      <c r="N6" s="12">
        <v>2</v>
      </c>
      <c r="O6" s="43"/>
      <c r="P6" s="42">
        <f t="shared" ref="P6:P21" si="0">IF(F6="","",LARGE(C:C,R6))</f>
        <v>175.1</v>
      </c>
      <c r="R6" s="31">
        <f t="shared" ref="R6:R21" si="1">IF(F6="","",ROW(F6)-5)</f>
        <v>1</v>
      </c>
      <c r="S6" s="32" t="str">
        <f t="shared" ref="S6:S21" si="2">IF(F6="","",VLOOKUP(P6,C:F,2,FALSE))</f>
        <v>Rafael Luiz Peixoto</v>
      </c>
      <c r="T6" s="32">
        <f t="shared" ref="T6:T21" si="3">IF(F6="","",VLOOKUP(P6,C:F,3,FALSE))</f>
        <v>0</v>
      </c>
      <c r="U6" s="33">
        <f t="shared" ref="U6:U21" si="4">IF(F6="","",VLOOKUP(P6,C:F,4,FALSE))</f>
        <v>175</v>
      </c>
      <c r="W6" s="45"/>
      <c r="X6" s="46"/>
      <c r="Y6" s="46"/>
      <c r="Z6" s="44"/>
    </row>
    <row r="7" spans="1:26" ht="12.75" customHeight="1" x14ac:dyDescent="0.25">
      <c r="B7" s="17">
        <f t="shared" ref="B7:B9" si="5">IF(D7=0,"",N6)</f>
        <v>2</v>
      </c>
      <c r="C7" s="11">
        <f t="shared" ref="C7:C21" si="6">IF(F7="","",F7+(ROW(F7)/100))</f>
        <v>130.07</v>
      </c>
      <c r="D7" s="56" t="s">
        <v>38</v>
      </c>
      <c r="E7" s="47"/>
      <c r="F7" s="8">
        <f t="shared" ref="F7:F21" si="7">SUM(G7:L7)</f>
        <v>130</v>
      </c>
      <c r="G7" s="49">
        <v>40</v>
      </c>
      <c r="H7" s="49">
        <v>35</v>
      </c>
      <c r="I7" s="49">
        <v>15</v>
      </c>
      <c r="J7" s="49">
        <v>40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135.11000000000001</v>
      </c>
      <c r="R7" s="28">
        <f t="shared" si="1"/>
        <v>2</v>
      </c>
      <c r="S7" s="34" t="str">
        <f t="shared" si="2"/>
        <v>João Victor Vicente</v>
      </c>
      <c r="T7" s="34">
        <f t="shared" si="3"/>
        <v>0</v>
      </c>
      <c r="U7" s="35">
        <f t="shared" si="4"/>
        <v>135</v>
      </c>
      <c r="W7" s="45"/>
      <c r="X7" s="46"/>
      <c r="Y7" s="46"/>
      <c r="Z7" s="44"/>
    </row>
    <row r="8" spans="1:26" ht="12.75" customHeight="1" x14ac:dyDescent="0.25">
      <c r="B8" s="17">
        <f t="shared" si="5"/>
        <v>3</v>
      </c>
      <c r="C8" s="11">
        <f t="shared" si="6"/>
        <v>75.08</v>
      </c>
      <c r="D8" s="56" t="s">
        <v>39</v>
      </c>
      <c r="E8" s="47"/>
      <c r="F8" s="8">
        <f t="shared" si="7"/>
        <v>75</v>
      </c>
      <c r="G8" s="49">
        <v>35</v>
      </c>
      <c r="H8" s="49">
        <v>20</v>
      </c>
      <c r="I8" s="49">
        <v>20</v>
      </c>
      <c r="J8" s="49">
        <v>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130.07</v>
      </c>
      <c r="R8" s="31">
        <f t="shared" si="1"/>
        <v>3</v>
      </c>
      <c r="S8" s="32" t="str">
        <f t="shared" si="2"/>
        <v>Thiago Alef Golveia de Andrade </v>
      </c>
      <c r="T8" s="32">
        <f t="shared" si="3"/>
        <v>0</v>
      </c>
      <c r="U8" s="33">
        <f t="shared" si="4"/>
        <v>130</v>
      </c>
      <c r="W8" s="45"/>
      <c r="X8" s="46"/>
      <c r="Y8" s="46"/>
      <c r="Z8" s="44"/>
    </row>
    <row r="9" spans="1:26" ht="12.75" customHeight="1" x14ac:dyDescent="0.25">
      <c r="A9" s="6"/>
      <c r="B9" s="17">
        <f t="shared" si="5"/>
        <v>4</v>
      </c>
      <c r="C9" s="11">
        <f t="shared" si="6"/>
        <v>20.09</v>
      </c>
      <c r="D9" s="56" t="s">
        <v>40</v>
      </c>
      <c r="E9" s="47"/>
      <c r="F9" s="8">
        <f t="shared" si="7"/>
        <v>20</v>
      </c>
      <c r="G9" s="49">
        <v>20</v>
      </c>
      <c r="H9" s="49"/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95.13</v>
      </c>
      <c r="R9" s="28">
        <f t="shared" si="1"/>
        <v>4</v>
      </c>
      <c r="S9" s="34" t="str">
        <f t="shared" si="2"/>
        <v>Antônio Carlos</v>
      </c>
      <c r="T9" s="34">
        <f t="shared" si="3"/>
        <v>0</v>
      </c>
      <c r="U9" s="35">
        <f t="shared" si="4"/>
        <v>95</v>
      </c>
      <c r="W9" s="45"/>
      <c r="X9" s="46"/>
      <c r="Y9" s="46"/>
      <c r="Z9" s="44"/>
    </row>
    <row r="10" spans="1:26" ht="12.75" customHeight="1" x14ac:dyDescent="0.25">
      <c r="A10" s="6"/>
      <c r="B10" s="17">
        <f t="shared" ref="B10:B21" si="8">IF(D10=0,"",N9)</f>
        <v>5</v>
      </c>
      <c r="C10" s="11">
        <f t="shared" si="6"/>
        <v>175.1</v>
      </c>
      <c r="D10" s="56" t="s">
        <v>124</v>
      </c>
      <c r="E10" s="47"/>
      <c r="F10" s="8">
        <f t="shared" si="7"/>
        <v>175</v>
      </c>
      <c r="G10" s="49">
        <v>25</v>
      </c>
      <c r="H10" s="49">
        <v>50</v>
      </c>
      <c r="I10" s="49">
        <v>50</v>
      </c>
      <c r="J10" s="49">
        <v>50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90.14</v>
      </c>
      <c r="R10" s="31">
        <f t="shared" si="1"/>
        <v>5</v>
      </c>
      <c r="S10" s="32" t="str">
        <f t="shared" si="2"/>
        <v xml:space="preserve">Luiz Carlos </v>
      </c>
      <c r="T10" s="32">
        <f t="shared" si="3"/>
        <v>0</v>
      </c>
      <c r="U10" s="33">
        <f t="shared" si="4"/>
        <v>90</v>
      </c>
      <c r="W10" s="45"/>
      <c r="X10" s="46"/>
      <c r="Y10" s="46"/>
      <c r="Z10" s="44"/>
    </row>
    <row r="11" spans="1:26" ht="12.75" customHeight="1" x14ac:dyDescent="0.25">
      <c r="A11" s="6"/>
      <c r="B11" s="17">
        <f t="shared" si="8"/>
        <v>6</v>
      </c>
      <c r="C11" s="11">
        <f t="shared" si="6"/>
        <v>135.11000000000001</v>
      </c>
      <c r="D11" s="56" t="s">
        <v>41</v>
      </c>
      <c r="E11" s="47"/>
      <c r="F11" s="8">
        <f t="shared" si="7"/>
        <v>135</v>
      </c>
      <c r="G11" s="49">
        <v>30</v>
      </c>
      <c r="H11" s="49">
        <v>40</v>
      </c>
      <c r="I11" s="49">
        <v>40</v>
      </c>
      <c r="J11" s="49">
        <v>25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75.08</v>
      </c>
      <c r="R11" s="28">
        <f t="shared" si="1"/>
        <v>6</v>
      </c>
      <c r="S11" s="34" t="str">
        <f t="shared" si="2"/>
        <v>Emerson dos Anjos </v>
      </c>
      <c r="T11" s="34">
        <f t="shared" si="3"/>
        <v>0</v>
      </c>
      <c r="U11" s="35">
        <f t="shared" si="4"/>
        <v>75</v>
      </c>
      <c r="W11" s="45"/>
      <c r="X11" s="46"/>
      <c r="Y11" s="46"/>
      <c r="Z11" s="44"/>
    </row>
    <row r="12" spans="1:26" ht="12.75" customHeight="1" x14ac:dyDescent="0.25">
      <c r="A12" s="6"/>
      <c r="B12" s="17">
        <f t="shared" si="8"/>
        <v>7</v>
      </c>
      <c r="C12" s="11">
        <f t="shared" si="6"/>
        <v>10.119999999999999</v>
      </c>
      <c r="D12" s="56" t="s">
        <v>42</v>
      </c>
      <c r="E12" s="47"/>
      <c r="F12" s="8">
        <f t="shared" si="7"/>
        <v>10</v>
      </c>
      <c r="G12" s="49"/>
      <c r="H12" s="49">
        <v>10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50.06</v>
      </c>
      <c r="R12" s="31">
        <f t="shared" si="1"/>
        <v>7</v>
      </c>
      <c r="S12" s="32" t="str">
        <f t="shared" si="2"/>
        <v>Marcelo Pereira </v>
      </c>
      <c r="T12" s="32">
        <f t="shared" si="3"/>
        <v>0</v>
      </c>
      <c r="U12" s="33">
        <f t="shared" si="4"/>
        <v>50</v>
      </c>
      <c r="W12" s="45"/>
      <c r="X12" s="46"/>
      <c r="Y12" s="46"/>
      <c r="Z12" s="44"/>
    </row>
    <row r="13" spans="1:26" ht="12.75" customHeight="1" x14ac:dyDescent="0.25">
      <c r="A13" s="6"/>
      <c r="B13" s="17">
        <f t="shared" si="8"/>
        <v>8</v>
      </c>
      <c r="C13" s="11">
        <f t="shared" si="6"/>
        <v>95.13</v>
      </c>
      <c r="D13" s="56" t="s">
        <v>125</v>
      </c>
      <c r="E13" s="48"/>
      <c r="F13" s="8">
        <f t="shared" si="7"/>
        <v>95</v>
      </c>
      <c r="G13" s="49">
        <v>0</v>
      </c>
      <c r="H13" s="49">
        <v>30</v>
      </c>
      <c r="I13" s="49">
        <v>30</v>
      </c>
      <c r="J13" s="49">
        <v>35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25.15</v>
      </c>
      <c r="R13" s="28">
        <f t="shared" si="1"/>
        <v>8</v>
      </c>
      <c r="S13" s="34" t="str">
        <f t="shared" si="2"/>
        <v>Igor Artur</v>
      </c>
      <c r="T13" s="34">
        <f t="shared" si="3"/>
        <v>0</v>
      </c>
      <c r="U13" s="35">
        <f t="shared" si="4"/>
        <v>25</v>
      </c>
      <c r="W13" s="45"/>
      <c r="X13" s="46"/>
      <c r="Y13" s="46"/>
      <c r="Z13" s="44"/>
    </row>
    <row r="14" spans="1:26" ht="12.75" customHeight="1" x14ac:dyDescent="0.25">
      <c r="A14" s="6"/>
      <c r="B14" s="17">
        <f t="shared" si="8"/>
        <v>9</v>
      </c>
      <c r="C14" s="11">
        <f t="shared" si="6"/>
        <v>90.14</v>
      </c>
      <c r="D14" s="56" t="s">
        <v>126</v>
      </c>
      <c r="E14" s="48"/>
      <c r="F14" s="8">
        <f t="shared" si="7"/>
        <v>90</v>
      </c>
      <c r="G14" s="49">
        <v>0</v>
      </c>
      <c r="H14" s="49">
        <v>25</v>
      </c>
      <c r="I14" s="49">
        <v>35</v>
      </c>
      <c r="J14" s="49">
        <v>30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20.09</v>
      </c>
      <c r="R14" s="31">
        <f t="shared" si="1"/>
        <v>9</v>
      </c>
      <c r="S14" s="32" t="str">
        <f t="shared" si="2"/>
        <v>Rafael Martins </v>
      </c>
      <c r="T14" s="32">
        <f t="shared" si="3"/>
        <v>0</v>
      </c>
      <c r="U14" s="33">
        <f t="shared" si="4"/>
        <v>20</v>
      </c>
      <c r="W14" s="45"/>
      <c r="X14" s="46"/>
      <c r="Y14" s="46"/>
      <c r="Z14" s="44"/>
    </row>
    <row r="15" spans="1:26" ht="12.75" customHeight="1" x14ac:dyDescent="0.25">
      <c r="A15" s="6"/>
      <c r="B15" s="17">
        <f t="shared" si="8"/>
        <v>10</v>
      </c>
      <c r="C15" s="11">
        <f t="shared" si="6"/>
        <v>25.15</v>
      </c>
      <c r="D15" s="56" t="s">
        <v>161</v>
      </c>
      <c r="E15" s="48"/>
      <c r="F15" s="8">
        <f t="shared" si="7"/>
        <v>25</v>
      </c>
      <c r="G15" s="49">
        <v>0</v>
      </c>
      <c r="H15" s="49">
        <v>0</v>
      </c>
      <c r="I15" s="49">
        <v>25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10.119999999999999</v>
      </c>
      <c r="R15" s="28">
        <f t="shared" si="1"/>
        <v>10</v>
      </c>
      <c r="S15" s="34" t="str">
        <f t="shared" si="2"/>
        <v>Erick Henrique</v>
      </c>
      <c r="T15" s="34">
        <f t="shared" si="3"/>
        <v>0</v>
      </c>
      <c r="U15" s="35">
        <f t="shared" si="4"/>
        <v>10</v>
      </c>
      <c r="W15" s="45"/>
      <c r="X15" s="46"/>
      <c r="Y15" s="46"/>
      <c r="Z15" s="44"/>
    </row>
    <row r="16" spans="1:26" ht="12.75" customHeight="1" x14ac:dyDescent="0.25">
      <c r="A16" s="6"/>
      <c r="B16" s="17" t="str">
        <f t="shared" si="8"/>
        <v/>
      </c>
      <c r="C16" s="11">
        <f t="shared" si="6"/>
        <v>0.16</v>
      </c>
      <c r="D16" s="47"/>
      <c r="E16" s="48"/>
      <c r="F16" s="8">
        <f t="shared" si="7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2"/>
      <c r="N16" s="12">
        <v>12</v>
      </c>
      <c r="P16" s="42">
        <f t="shared" si="0"/>
        <v>0.21</v>
      </c>
      <c r="R16" s="31">
        <f t="shared" si="1"/>
        <v>11</v>
      </c>
      <c r="S16" s="32">
        <f t="shared" si="2"/>
        <v>0</v>
      </c>
      <c r="T16" s="32">
        <f t="shared" si="3"/>
        <v>0</v>
      </c>
      <c r="U16" s="33">
        <f t="shared" si="4"/>
        <v>0</v>
      </c>
      <c r="W16" s="45"/>
      <c r="X16" s="46"/>
      <c r="Y16" s="46"/>
      <c r="Z16" s="44"/>
    </row>
    <row r="17" spans="1:26" ht="12.75" customHeight="1" x14ac:dyDescent="0.25">
      <c r="A17" s="6"/>
      <c r="B17" s="17" t="str">
        <f t="shared" si="8"/>
        <v/>
      </c>
      <c r="C17" s="11">
        <f t="shared" si="6"/>
        <v>0.17</v>
      </c>
      <c r="D17" s="47"/>
      <c r="E17" s="48"/>
      <c r="F17" s="8">
        <f t="shared" si="7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0.2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</row>
    <row r="18" spans="1:26" ht="12.75" customHeight="1" x14ac:dyDescent="0.25">
      <c r="A18" s="6"/>
      <c r="B18" s="17" t="str">
        <f t="shared" si="8"/>
        <v/>
      </c>
      <c r="C18" s="11">
        <f t="shared" si="6"/>
        <v>0.18</v>
      </c>
      <c r="D18" s="47"/>
      <c r="E18" s="48"/>
      <c r="F18" s="8">
        <f t="shared" si="7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0.19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</row>
    <row r="19" spans="1:26" ht="12.75" customHeight="1" x14ac:dyDescent="0.25">
      <c r="A19" s="6"/>
      <c r="B19" s="17" t="str">
        <f t="shared" si="8"/>
        <v/>
      </c>
      <c r="C19" s="11">
        <f t="shared" si="6"/>
        <v>0.19</v>
      </c>
      <c r="D19" s="47"/>
      <c r="E19" s="48"/>
      <c r="F19" s="8">
        <f t="shared" si="7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0.18</v>
      </c>
      <c r="R19" s="28">
        <f t="shared" si="1"/>
        <v>14</v>
      </c>
      <c r="S19" s="34">
        <f t="shared" si="2"/>
        <v>0</v>
      </c>
      <c r="T19" s="34">
        <f t="shared" si="3"/>
        <v>0</v>
      </c>
      <c r="U19" s="35">
        <f t="shared" si="4"/>
        <v>0</v>
      </c>
      <c r="W19" s="45"/>
      <c r="X19" s="46"/>
      <c r="Y19" s="46"/>
      <c r="Z19" s="44"/>
    </row>
    <row r="20" spans="1:26" ht="12.75" customHeight="1" x14ac:dyDescent="0.25">
      <c r="A20" s="6"/>
      <c r="B20" s="17" t="str">
        <f t="shared" si="8"/>
        <v/>
      </c>
      <c r="C20" s="11">
        <f t="shared" si="6"/>
        <v>0.2</v>
      </c>
      <c r="D20" s="47"/>
      <c r="E20" s="48"/>
      <c r="F20" s="8">
        <f t="shared" si="7"/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0.17</v>
      </c>
      <c r="R20" s="31">
        <f t="shared" si="1"/>
        <v>15</v>
      </c>
      <c r="S20" s="32">
        <f t="shared" si="2"/>
        <v>0</v>
      </c>
      <c r="T20" s="32">
        <f t="shared" si="3"/>
        <v>0</v>
      </c>
      <c r="U20" s="33">
        <f t="shared" si="4"/>
        <v>0</v>
      </c>
    </row>
    <row r="21" spans="1:26" ht="12.75" customHeight="1" thickBot="1" x14ac:dyDescent="0.3">
      <c r="A21" s="6"/>
      <c r="B21" s="18" t="str">
        <f t="shared" si="8"/>
        <v/>
      </c>
      <c r="C21" s="13">
        <f t="shared" si="6"/>
        <v>0.21</v>
      </c>
      <c r="D21" s="51"/>
      <c r="E21" s="52"/>
      <c r="F21" s="58">
        <f t="shared" si="7"/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  <c r="M21" s="2"/>
      <c r="N21" s="24">
        <v>17</v>
      </c>
      <c r="P21" s="42">
        <f t="shared" si="0"/>
        <v>0.16</v>
      </c>
      <c r="R21" s="59">
        <f t="shared" si="1"/>
        <v>16</v>
      </c>
      <c r="S21" s="60">
        <f t="shared" si="2"/>
        <v>0</v>
      </c>
      <c r="T21" s="60">
        <f t="shared" si="3"/>
        <v>0</v>
      </c>
      <c r="U21" s="61">
        <f t="shared" si="4"/>
        <v>0</v>
      </c>
    </row>
    <row r="22" spans="1:26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26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26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26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26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26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26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26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26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26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26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  <row r="323" spans="9:19" s="2" customFormat="1" x14ac:dyDescent="0.25">
      <c r="I323" s="39"/>
      <c r="J323" s="39"/>
      <c r="K323" s="39"/>
      <c r="L323" s="39"/>
      <c r="M323" s="39"/>
      <c r="N323" s="40"/>
      <c r="R323" s="3"/>
      <c r="S323" s="4"/>
    </row>
  </sheetData>
  <sheetProtection password="CC4D" sheet="1" objects="1" scenarios="1" selectLockedCells="1" selectUnlockedCells="1"/>
  <mergeCells count="10">
    <mergeCell ref="I2:I4"/>
    <mergeCell ref="B4:F4"/>
    <mergeCell ref="D3:F3"/>
    <mergeCell ref="R3:U3"/>
    <mergeCell ref="R4:U4"/>
    <mergeCell ref="K2:K4"/>
    <mergeCell ref="G2:G4"/>
    <mergeCell ref="H2:H4"/>
    <mergeCell ref="J2:J4"/>
    <mergeCell ref="L2:L4"/>
  </mergeCells>
  <conditionalFormatting sqref="F6:F21">
    <cfRule type="cellIs" dxfId="79" priority="6" operator="equal">
      <formula>0</formula>
    </cfRule>
  </conditionalFormatting>
  <conditionalFormatting sqref="S6 S8 S10 S12 S14 S16 S18 S20">
    <cfRule type="cellIs" dxfId="78" priority="5" operator="equal">
      <formula>0</formula>
    </cfRule>
  </conditionalFormatting>
  <conditionalFormatting sqref="T6:U6 T8:U8 T10:U10 T12:U12 T14:U14 T16:U16 T18:U18 T20:U20">
    <cfRule type="cellIs" dxfId="77" priority="4" operator="equal">
      <formula>0</formula>
    </cfRule>
  </conditionalFormatting>
  <conditionalFormatting sqref="S7:U7 S9:U9 S11:U11 S13:U13 S15:U15 S17:U17 S19:U19 S21:U21">
    <cfRule type="cellIs" dxfId="76" priority="3" operator="equal">
      <formula>0</formula>
    </cfRule>
  </conditionalFormatting>
  <conditionalFormatting sqref="G6:L21">
    <cfRule type="cellIs" dxfId="75" priority="1" operator="equal">
      <formula>0</formula>
    </cfRule>
  </conditionalFormatting>
  <pageMargins left="0.7" right="0.7" top="0.75" bottom="0.75" header="0.3" footer="0.3"/>
  <pageSetup paperSize="9" scale="15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327"/>
  <sheetViews>
    <sheetView workbookViewId="0">
      <selection activeCell="K29" sqref="K29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5.140625" style="16" bestFit="1" customWidth="1"/>
    <col min="20" max="20" width="4.5703125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25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26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180.06</v>
      </c>
      <c r="D6" s="56" t="s">
        <v>90</v>
      </c>
      <c r="E6" s="47"/>
      <c r="F6" s="8">
        <f>SUM(G6:L6)</f>
        <v>180</v>
      </c>
      <c r="G6" s="49">
        <v>50</v>
      </c>
      <c r="H6" s="49">
        <v>40</v>
      </c>
      <c r="I6" s="49">
        <v>40</v>
      </c>
      <c r="J6" s="49">
        <v>50</v>
      </c>
      <c r="K6" s="70"/>
      <c r="L6" s="50"/>
      <c r="M6" s="2"/>
      <c r="N6" s="12">
        <v>2</v>
      </c>
      <c r="O6" s="43"/>
      <c r="P6" s="42">
        <f t="shared" ref="P6:P27" si="0">IF(F6="","",LARGE(C:C,R6))</f>
        <v>180.06</v>
      </c>
      <c r="Q6" s="2"/>
      <c r="R6" s="31">
        <f t="shared" ref="R6:R27" si="1">IF(F6="","",ROW(F6)-5)</f>
        <v>1</v>
      </c>
      <c r="S6" s="32" t="str">
        <f t="shared" ref="S6:S27" si="2">IF(F6="","",VLOOKUP(P6,C:F,2,FALSE))</f>
        <v>Robson Luiz Wanderley Melo </v>
      </c>
      <c r="T6" s="32">
        <f t="shared" ref="T6:T27" si="3">IF(F6="","",VLOOKUP(P6,C:F,3,FALSE))</f>
        <v>0</v>
      </c>
      <c r="U6" s="33">
        <f t="shared" ref="U6:U27" si="4">IF(F6="","",VLOOKUP(P6,C:F,4,FALSE))</f>
        <v>180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7" si="5">IF(D7=0,"",N6)</f>
        <v>2</v>
      </c>
      <c r="C7" s="11">
        <f t="shared" ref="C7:C27" si="6">IF(F7="","",F7+(ROW(F7)/100))</f>
        <v>90.07</v>
      </c>
      <c r="D7" s="56" t="s">
        <v>91</v>
      </c>
      <c r="E7" s="47"/>
      <c r="F7" s="8">
        <f t="shared" ref="F7:F27" si="7">SUM(G7:L7)</f>
        <v>90</v>
      </c>
      <c r="G7" s="49">
        <v>40</v>
      </c>
      <c r="H7" s="49">
        <v>30</v>
      </c>
      <c r="I7" s="49">
        <v>20</v>
      </c>
      <c r="J7" s="49"/>
      <c r="K7" s="49"/>
      <c r="L7" s="50"/>
      <c r="M7" s="2"/>
      <c r="N7" s="24">
        <v>3</v>
      </c>
      <c r="O7" s="43"/>
      <c r="P7" s="42">
        <f t="shared" si="0"/>
        <v>150.1</v>
      </c>
      <c r="Q7" s="2"/>
      <c r="R7" s="28">
        <f t="shared" si="1"/>
        <v>2</v>
      </c>
      <c r="S7" s="34" t="str">
        <f t="shared" si="2"/>
        <v>Severino Barbosa da Silva </v>
      </c>
      <c r="T7" s="34">
        <f t="shared" si="3"/>
        <v>0</v>
      </c>
      <c r="U7" s="35">
        <f t="shared" si="4"/>
        <v>150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130.08000000000001</v>
      </c>
      <c r="D8" s="56" t="s">
        <v>92</v>
      </c>
      <c r="E8" s="47"/>
      <c r="F8" s="8">
        <f t="shared" si="7"/>
        <v>130</v>
      </c>
      <c r="G8" s="49">
        <v>35</v>
      </c>
      <c r="H8" s="49">
        <v>35</v>
      </c>
      <c r="I8" s="49">
        <v>25</v>
      </c>
      <c r="J8" s="49">
        <v>35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130.08000000000001</v>
      </c>
      <c r="Q8" s="2"/>
      <c r="R8" s="31">
        <f t="shared" si="1"/>
        <v>3</v>
      </c>
      <c r="S8" s="32" t="str">
        <f t="shared" si="2"/>
        <v>André Luiz José da Silva </v>
      </c>
      <c r="T8" s="32">
        <f t="shared" si="3"/>
        <v>0</v>
      </c>
      <c r="U8" s="33">
        <f t="shared" si="4"/>
        <v>130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85.09</v>
      </c>
      <c r="D9" s="56" t="s">
        <v>93</v>
      </c>
      <c r="E9" s="47"/>
      <c r="F9" s="8">
        <f t="shared" si="7"/>
        <v>85</v>
      </c>
      <c r="G9" s="49">
        <v>30</v>
      </c>
      <c r="H9" s="49">
        <v>25</v>
      </c>
      <c r="I9" s="49">
        <v>30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90.07</v>
      </c>
      <c r="Q9" s="2"/>
      <c r="R9" s="28">
        <f t="shared" si="1"/>
        <v>4</v>
      </c>
      <c r="S9" s="34" t="str">
        <f t="shared" si="2"/>
        <v>André Augusto C de Souza </v>
      </c>
      <c r="T9" s="34">
        <f t="shared" si="3"/>
        <v>0</v>
      </c>
      <c r="U9" s="35">
        <f t="shared" si="4"/>
        <v>90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150.1</v>
      </c>
      <c r="D10" s="56" t="s">
        <v>94</v>
      </c>
      <c r="E10" s="47"/>
      <c r="F10" s="8">
        <f t="shared" si="7"/>
        <v>150</v>
      </c>
      <c r="G10" s="49">
        <v>25</v>
      </c>
      <c r="H10" s="49">
        <v>50</v>
      </c>
      <c r="I10" s="49">
        <v>35</v>
      </c>
      <c r="J10" s="49">
        <v>40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85.09</v>
      </c>
      <c r="Q10" s="2"/>
      <c r="R10" s="31">
        <f t="shared" si="1"/>
        <v>5</v>
      </c>
      <c r="S10" s="32" t="str">
        <f t="shared" si="2"/>
        <v>Luiz Eduardo Rossiter da Silva </v>
      </c>
      <c r="T10" s="32">
        <f t="shared" si="3"/>
        <v>0</v>
      </c>
      <c r="U10" s="33">
        <f t="shared" si="4"/>
        <v>85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55.11</v>
      </c>
      <c r="D11" s="56" t="s">
        <v>95</v>
      </c>
      <c r="E11" s="47"/>
      <c r="F11" s="8">
        <f t="shared" si="7"/>
        <v>55</v>
      </c>
      <c r="G11" s="49">
        <v>20</v>
      </c>
      <c r="H11" s="49">
        <v>0</v>
      </c>
      <c r="I11" s="49">
        <v>15</v>
      </c>
      <c r="J11" s="49">
        <v>20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80.180000000000007</v>
      </c>
      <c r="Q11" s="2"/>
      <c r="R11" s="28">
        <f t="shared" si="1"/>
        <v>6</v>
      </c>
      <c r="S11" s="34" t="str">
        <f t="shared" si="2"/>
        <v>Marcone Galdino da Silva</v>
      </c>
      <c r="T11" s="34">
        <f t="shared" si="3"/>
        <v>0</v>
      </c>
      <c r="U11" s="35">
        <f t="shared" si="4"/>
        <v>80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>
        <f t="shared" si="5"/>
        <v>7</v>
      </c>
      <c r="C12" s="11">
        <f t="shared" si="6"/>
        <v>40.119999999999997</v>
      </c>
      <c r="D12" s="56" t="s">
        <v>96</v>
      </c>
      <c r="E12" s="47"/>
      <c r="F12" s="8">
        <f t="shared" si="7"/>
        <v>40</v>
      </c>
      <c r="G12" s="49">
        <v>15</v>
      </c>
      <c r="H12" s="49">
        <v>0</v>
      </c>
      <c r="I12" s="49">
        <v>0</v>
      </c>
      <c r="J12" s="49">
        <v>25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55.11</v>
      </c>
      <c r="Q12" s="2"/>
      <c r="R12" s="31">
        <f t="shared" si="1"/>
        <v>7</v>
      </c>
      <c r="S12" s="32" t="str">
        <f t="shared" si="2"/>
        <v>Rogério A. Cirilo </v>
      </c>
      <c r="T12" s="32">
        <f t="shared" si="3"/>
        <v>0</v>
      </c>
      <c r="U12" s="33">
        <f t="shared" si="4"/>
        <v>55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>
        <f t="shared" si="5"/>
        <v>8</v>
      </c>
      <c r="C13" s="11">
        <f t="shared" si="6"/>
        <v>20.13</v>
      </c>
      <c r="D13" s="56" t="s">
        <v>97</v>
      </c>
      <c r="E13" s="47"/>
      <c r="F13" s="8">
        <f t="shared" si="7"/>
        <v>20</v>
      </c>
      <c r="G13" s="49">
        <v>10</v>
      </c>
      <c r="H13" s="49">
        <v>10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40.119999999999997</v>
      </c>
      <c r="Q13" s="2"/>
      <c r="R13" s="28">
        <f t="shared" si="1"/>
        <v>8</v>
      </c>
      <c r="S13" s="34" t="str">
        <f t="shared" si="2"/>
        <v>Alexandre Martins </v>
      </c>
      <c r="T13" s="34">
        <f t="shared" si="3"/>
        <v>0</v>
      </c>
      <c r="U13" s="35">
        <f t="shared" si="4"/>
        <v>40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>
        <f t="shared" si="5"/>
        <v>9</v>
      </c>
      <c r="C14" s="11">
        <f t="shared" si="6"/>
        <v>15.14</v>
      </c>
      <c r="D14" s="56" t="s">
        <v>98</v>
      </c>
      <c r="E14" s="47"/>
      <c r="F14" s="8">
        <f t="shared" si="7"/>
        <v>15</v>
      </c>
      <c r="G14" s="49">
        <v>5</v>
      </c>
      <c r="H14" s="49">
        <v>0</v>
      </c>
      <c r="I14" s="49">
        <v>10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25.16</v>
      </c>
      <c r="Q14" s="2"/>
      <c r="R14" s="31">
        <f t="shared" si="1"/>
        <v>9</v>
      </c>
      <c r="S14" s="32" t="str">
        <f t="shared" si="2"/>
        <v>Leandro Brayner</v>
      </c>
      <c r="T14" s="32">
        <f t="shared" si="3"/>
        <v>0</v>
      </c>
      <c r="U14" s="33">
        <f t="shared" si="4"/>
        <v>25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56"/>
      <c r="E15" s="47"/>
      <c r="F15" s="8">
        <f t="shared" si="7"/>
        <v>0</v>
      </c>
      <c r="G15" s="49"/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20.13</v>
      </c>
      <c r="Q15" s="2"/>
      <c r="R15" s="28">
        <f t="shared" si="1"/>
        <v>10</v>
      </c>
      <c r="S15" s="34" t="str">
        <f t="shared" si="2"/>
        <v>Newton Xavier </v>
      </c>
      <c r="T15" s="34">
        <f t="shared" si="3"/>
        <v>0</v>
      </c>
      <c r="U15" s="35">
        <f t="shared" si="4"/>
        <v>20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>
        <f t="shared" si="5"/>
        <v>11</v>
      </c>
      <c r="C16" s="11">
        <f t="shared" si="6"/>
        <v>25.16</v>
      </c>
      <c r="D16" s="56" t="s">
        <v>149</v>
      </c>
      <c r="E16" s="48"/>
      <c r="F16" s="8">
        <f t="shared" si="7"/>
        <v>25</v>
      </c>
      <c r="G16" s="49">
        <v>0</v>
      </c>
      <c r="H16" s="49">
        <v>20</v>
      </c>
      <c r="I16" s="49">
        <v>5</v>
      </c>
      <c r="J16" s="49">
        <v>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15.17</v>
      </c>
      <c r="Q16" s="2"/>
      <c r="R16" s="31">
        <f t="shared" si="1"/>
        <v>11</v>
      </c>
      <c r="S16" s="32" t="str">
        <f t="shared" si="2"/>
        <v>Leonardo Oliveira</v>
      </c>
      <c r="T16" s="32">
        <f t="shared" si="3"/>
        <v>0</v>
      </c>
      <c r="U16" s="33">
        <f t="shared" si="4"/>
        <v>15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>
        <f t="shared" si="5"/>
        <v>12</v>
      </c>
      <c r="C17" s="11">
        <f t="shared" si="6"/>
        <v>15.17</v>
      </c>
      <c r="D17" s="56" t="s">
        <v>150</v>
      </c>
      <c r="E17" s="48"/>
      <c r="F17" s="8">
        <f t="shared" si="7"/>
        <v>15</v>
      </c>
      <c r="G17" s="49">
        <v>0</v>
      </c>
      <c r="H17" s="49">
        <v>15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15.14</v>
      </c>
      <c r="R17" s="28">
        <f t="shared" si="1"/>
        <v>12</v>
      </c>
      <c r="S17" s="34" t="str">
        <f t="shared" si="2"/>
        <v>José Carlos da Silva </v>
      </c>
      <c r="T17" s="34">
        <f t="shared" si="3"/>
        <v>0</v>
      </c>
      <c r="U17" s="35">
        <f t="shared" si="4"/>
        <v>15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>
        <f t="shared" si="5"/>
        <v>13</v>
      </c>
      <c r="C18" s="11">
        <f t="shared" si="6"/>
        <v>80.180000000000007</v>
      </c>
      <c r="D18" s="56" t="s">
        <v>171</v>
      </c>
      <c r="E18" s="48"/>
      <c r="F18" s="8">
        <f t="shared" si="7"/>
        <v>80</v>
      </c>
      <c r="G18" s="49">
        <v>0</v>
      </c>
      <c r="H18" s="49">
        <v>0</v>
      </c>
      <c r="I18" s="49">
        <v>50</v>
      </c>
      <c r="J18" s="49">
        <v>30</v>
      </c>
      <c r="K18" s="49">
        <v>0</v>
      </c>
      <c r="L18" s="50">
        <v>0</v>
      </c>
      <c r="M18" s="2"/>
      <c r="N18" s="12">
        <v>14</v>
      </c>
      <c r="P18" s="42">
        <f t="shared" si="0"/>
        <v>0.27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 t="str">
        <f t="shared" si="5"/>
        <v/>
      </c>
      <c r="C19" s="11">
        <f t="shared" si="6"/>
        <v>0.19</v>
      </c>
      <c r="D19" s="47"/>
      <c r="E19" s="48"/>
      <c r="F19" s="8">
        <f t="shared" si="7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0.26</v>
      </c>
      <c r="R19" s="28">
        <f t="shared" si="1"/>
        <v>14</v>
      </c>
      <c r="S19" s="34">
        <f t="shared" si="2"/>
        <v>0</v>
      </c>
      <c r="T19" s="34">
        <f t="shared" si="3"/>
        <v>0</v>
      </c>
      <c r="U19" s="35">
        <f t="shared" si="4"/>
        <v>0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x14ac:dyDescent="0.25">
      <c r="A20" s="6"/>
      <c r="B20" s="17" t="str">
        <f t="shared" si="5"/>
        <v/>
      </c>
      <c r="C20" s="11">
        <f t="shared" si="6"/>
        <v>0.2</v>
      </c>
      <c r="D20" s="47"/>
      <c r="E20" s="48"/>
      <c r="F20" s="8">
        <f t="shared" si="7"/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0.25</v>
      </c>
      <c r="R20" s="31">
        <f t="shared" si="1"/>
        <v>15</v>
      </c>
      <c r="S20" s="32">
        <f t="shared" si="2"/>
        <v>0</v>
      </c>
      <c r="T20" s="32">
        <f t="shared" si="3"/>
        <v>0</v>
      </c>
      <c r="U20" s="33">
        <f t="shared" si="4"/>
        <v>0</v>
      </c>
      <c r="AW20"/>
      <c r="AX20"/>
      <c r="AY20"/>
      <c r="AZ20"/>
      <c r="BA20"/>
      <c r="BB20"/>
    </row>
    <row r="21" spans="1:54" ht="12.75" customHeight="1" x14ac:dyDescent="0.25">
      <c r="A21" s="6"/>
      <c r="B21" s="17" t="str">
        <f t="shared" si="5"/>
        <v/>
      </c>
      <c r="C21" s="11">
        <f t="shared" si="6"/>
        <v>0.21</v>
      </c>
      <c r="D21" s="47"/>
      <c r="E21" s="48"/>
      <c r="F21" s="8">
        <f t="shared" si="7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2"/>
      <c r="N21" s="24">
        <v>17</v>
      </c>
      <c r="P21" s="42">
        <f t="shared" si="0"/>
        <v>0.24</v>
      </c>
      <c r="R21" s="28">
        <f t="shared" si="1"/>
        <v>16</v>
      </c>
      <c r="S21" s="34">
        <f t="shared" si="2"/>
        <v>0</v>
      </c>
      <c r="T21" s="34">
        <f t="shared" si="3"/>
        <v>0</v>
      </c>
      <c r="U21" s="35">
        <f t="shared" si="4"/>
        <v>0</v>
      </c>
      <c r="AW21"/>
      <c r="AX21"/>
      <c r="AY21"/>
      <c r="AZ21"/>
      <c r="BA21"/>
      <c r="BB21"/>
    </row>
    <row r="22" spans="1:54" ht="12.75" customHeight="1" x14ac:dyDescent="0.25">
      <c r="A22" s="6"/>
      <c r="B22" s="17" t="str">
        <f t="shared" si="5"/>
        <v/>
      </c>
      <c r="C22" s="11">
        <f t="shared" si="6"/>
        <v>0.22</v>
      </c>
      <c r="D22" s="47"/>
      <c r="E22" s="48"/>
      <c r="F22" s="8">
        <f t="shared" si="7"/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0">
        <v>0</v>
      </c>
      <c r="M22" s="2"/>
      <c r="N22" s="12">
        <v>18</v>
      </c>
      <c r="P22" s="42">
        <f t="shared" si="0"/>
        <v>0.23</v>
      </c>
      <c r="R22" s="31">
        <f t="shared" si="1"/>
        <v>17</v>
      </c>
      <c r="S22" s="32">
        <f t="shared" si="2"/>
        <v>0</v>
      </c>
      <c r="T22" s="32">
        <f t="shared" si="3"/>
        <v>0</v>
      </c>
      <c r="U22" s="33">
        <f t="shared" si="4"/>
        <v>0</v>
      </c>
      <c r="AW22"/>
      <c r="AX22"/>
      <c r="AY22"/>
      <c r="AZ22"/>
      <c r="BA22"/>
      <c r="BB22"/>
    </row>
    <row r="23" spans="1:54" ht="12.75" customHeight="1" x14ac:dyDescent="0.25">
      <c r="A23" s="6"/>
      <c r="B23" s="17" t="str">
        <f t="shared" si="5"/>
        <v/>
      </c>
      <c r="C23" s="11">
        <f t="shared" si="6"/>
        <v>0.23</v>
      </c>
      <c r="D23" s="47"/>
      <c r="E23" s="48"/>
      <c r="F23" s="8">
        <f t="shared" si="7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0</v>
      </c>
      <c r="M23" s="2"/>
      <c r="N23" s="24">
        <v>19</v>
      </c>
      <c r="P23" s="42">
        <f t="shared" si="0"/>
        <v>0.22</v>
      </c>
      <c r="R23" s="28">
        <f t="shared" si="1"/>
        <v>18</v>
      </c>
      <c r="S23" s="34">
        <f t="shared" si="2"/>
        <v>0</v>
      </c>
      <c r="T23" s="34">
        <f t="shared" si="3"/>
        <v>0</v>
      </c>
      <c r="U23" s="35">
        <f t="shared" si="4"/>
        <v>0</v>
      </c>
      <c r="AW23"/>
      <c r="AX23"/>
      <c r="AY23"/>
      <c r="AZ23"/>
      <c r="BA23"/>
      <c r="BB23"/>
    </row>
    <row r="24" spans="1:54" ht="12.75" customHeight="1" x14ac:dyDescent="0.25">
      <c r="A24" s="6"/>
      <c r="B24" s="17" t="str">
        <f t="shared" si="5"/>
        <v/>
      </c>
      <c r="C24" s="11">
        <f t="shared" si="6"/>
        <v>0.24</v>
      </c>
      <c r="D24" s="47"/>
      <c r="E24" s="48"/>
      <c r="F24" s="8">
        <f t="shared" si="7"/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0</v>
      </c>
      <c r="M24" s="2"/>
      <c r="N24" s="12">
        <v>20</v>
      </c>
      <c r="P24" s="42">
        <f t="shared" si="0"/>
        <v>0.21</v>
      </c>
      <c r="R24" s="31">
        <f t="shared" si="1"/>
        <v>19</v>
      </c>
      <c r="S24" s="32">
        <f t="shared" si="2"/>
        <v>0</v>
      </c>
      <c r="T24" s="32">
        <f t="shared" si="3"/>
        <v>0</v>
      </c>
      <c r="U24" s="33">
        <f t="shared" si="4"/>
        <v>0</v>
      </c>
      <c r="AW24"/>
      <c r="AX24"/>
      <c r="AY24"/>
      <c r="AZ24"/>
      <c r="BA24"/>
      <c r="BB24"/>
    </row>
    <row r="25" spans="1:54" ht="12.75" customHeight="1" x14ac:dyDescent="0.25">
      <c r="A25" s="6"/>
      <c r="B25" s="17" t="str">
        <f t="shared" si="5"/>
        <v/>
      </c>
      <c r="C25" s="11">
        <f t="shared" si="6"/>
        <v>0.25</v>
      </c>
      <c r="D25" s="47"/>
      <c r="E25" s="48"/>
      <c r="F25" s="8">
        <f t="shared" si="7"/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50">
        <v>0</v>
      </c>
      <c r="M25" s="2"/>
      <c r="N25" s="24">
        <v>21</v>
      </c>
      <c r="P25" s="42">
        <f t="shared" si="0"/>
        <v>0.2</v>
      </c>
      <c r="R25" s="28">
        <f t="shared" si="1"/>
        <v>20</v>
      </c>
      <c r="S25" s="34">
        <f t="shared" si="2"/>
        <v>0</v>
      </c>
      <c r="T25" s="34">
        <f t="shared" si="3"/>
        <v>0</v>
      </c>
      <c r="U25" s="35">
        <f t="shared" si="4"/>
        <v>0</v>
      </c>
      <c r="AW25"/>
      <c r="AX25"/>
      <c r="AY25"/>
      <c r="AZ25"/>
      <c r="BA25"/>
      <c r="BB25"/>
    </row>
    <row r="26" spans="1:54" ht="12.75" customHeight="1" x14ac:dyDescent="0.25">
      <c r="A26" s="6"/>
      <c r="B26" s="17" t="str">
        <f t="shared" si="5"/>
        <v/>
      </c>
      <c r="C26" s="11">
        <f t="shared" si="6"/>
        <v>0.26</v>
      </c>
      <c r="D26" s="47"/>
      <c r="E26" s="48"/>
      <c r="F26" s="8">
        <f t="shared" si="7"/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50">
        <v>0</v>
      </c>
      <c r="M26" s="2"/>
      <c r="N26" s="12">
        <v>22</v>
      </c>
      <c r="P26" s="42">
        <f t="shared" si="0"/>
        <v>0.19</v>
      </c>
      <c r="R26" s="31">
        <f t="shared" si="1"/>
        <v>21</v>
      </c>
      <c r="S26" s="32">
        <f t="shared" si="2"/>
        <v>0</v>
      </c>
      <c r="T26" s="32">
        <f t="shared" si="3"/>
        <v>0</v>
      </c>
      <c r="U26" s="33">
        <f t="shared" si="4"/>
        <v>0</v>
      </c>
      <c r="AW26"/>
      <c r="AX26"/>
      <c r="AY26"/>
      <c r="AZ26"/>
      <c r="BA26"/>
      <c r="BB26"/>
    </row>
    <row r="27" spans="1:54" ht="12.75" customHeight="1" thickBot="1" x14ac:dyDescent="0.3">
      <c r="A27" s="6"/>
      <c r="B27" s="18" t="str">
        <f t="shared" si="5"/>
        <v/>
      </c>
      <c r="C27" s="13">
        <f t="shared" si="6"/>
        <v>0.27</v>
      </c>
      <c r="D27" s="51"/>
      <c r="E27" s="52"/>
      <c r="F27" s="58">
        <f t="shared" si="7"/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  <c r="M27" s="2"/>
      <c r="N27" s="24">
        <v>23</v>
      </c>
      <c r="P27" s="42">
        <f t="shared" si="0"/>
        <v>0.15</v>
      </c>
      <c r="R27" s="59">
        <f t="shared" si="1"/>
        <v>22</v>
      </c>
      <c r="S27" s="60">
        <f t="shared" si="2"/>
        <v>0</v>
      </c>
      <c r="T27" s="60">
        <f t="shared" si="3"/>
        <v>0</v>
      </c>
      <c r="U27" s="61">
        <f t="shared" si="4"/>
        <v>0</v>
      </c>
      <c r="AW27"/>
      <c r="AX27"/>
      <c r="AY27"/>
      <c r="AZ27"/>
      <c r="BA27"/>
      <c r="BB27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  <row r="323" spans="9:19" s="2" customFormat="1" x14ac:dyDescent="0.25">
      <c r="I323" s="39"/>
      <c r="J323" s="39"/>
      <c r="K323" s="39"/>
      <c r="L323" s="39"/>
      <c r="M323" s="39"/>
      <c r="N323" s="40"/>
      <c r="R323" s="3"/>
      <c r="S323" s="4"/>
    </row>
    <row r="324" spans="9:19" s="2" customFormat="1" x14ac:dyDescent="0.25">
      <c r="I324" s="39"/>
      <c r="J324" s="39"/>
      <c r="K324" s="39"/>
      <c r="L324" s="39"/>
      <c r="M324" s="39"/>
      <c r="N324" s="40"/>
      <c r="R324" s="3"/>
      <c r="S324" s="4"/>
    </row>
    <row r="325" spans="9:19" s="2" customFormat="1" x14ac:dyDescent="0.25">
      <c r="I325" s="39"/>
      <c r="J325" s="39"/>
      <c r="K325" s="39"/>
      <c r="L325" s="39"/>
      <c r="M325" s="39"/>
      <c r="N325" s="40"/>
      <c r="R325" s="3"/>
      <c r="S325" s="4"/>
    </row>
    <row r="326" spans="9:19" s="2" customFormat="1" x14ac:dyDescent="0.25">
      <c r="I326" s="39"/>
      <c r="J326" s="39"/>
      <c r="K326" s="39"/>
      <c r="L326" s="39"/>
      <c r="M326" s="39"/>
      <c r="N326" s="40"/>
      <c r="R326" s="3"/>
      <c r="S326" s="4"/>
    </row>
    <row r="327" spans="9:19" s="2" customFormat="1" x14ac:dyDescent="0.25">
      <c r="I327" s="39"/>
      <c r="J327" s="39"/>
      <c r="K327" s="39"/>
      <c r="L327" s="39"/>
      <c r="M327" s="39"/>
      <c r="N327" s="40"/>
      <c r="R327" s="3"/>
      <c r="S327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7">
    <cfRule type="cellIs" dxfId="34" priority="6" operator="equal">
      <formula>0</formula>
    </cfRule>
  </conditionalFormatting>
  <conditionalFormatting sqref="S6 S8 S10 S12 S14 S16 S18 S20 S22 S24 S26 G6:J6 L6">
    <cfRule type="cellIs" dxfId="33" priority="5" operator="equal">
      <formula>0</formula>
    </cfRule>
  </conditionalFormatting>
  <conditionalFormatting sqref="T6:U6 T8:U8 T10:U10 T12:U12 T14:U14 T16:U16 T18:U18 T20:U20 T22:U22 T26:U26 T24:U24">
    <cfRule type="cellIs" dxfId="32" priority="4" operator="equal">
      <formula>0</formula>
    </cfRule>
  </conditionalFormatting>
  <conditionalFormatting sqref="S7:U7 S9:U9 S11:U11 S13:U13 S15:U15 S17:U17 S19:U19 S21:U21 S23:U23 S25:U25 S27:U27">
    <cfRule type="cellIs" dxfId="31" priority="3" operator="equal">
      <formula>0</formula>
    </cfRule>
  </conditionalFormatting>
  <conditionalFormatting sqref="G7:L27">
    <cfRule type="cellIs" dxfId="3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B321"/>
  <sheetViews>
    <sheetView workbookViewId="0">
      <selection activeCell="M23" sqref="M23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7.42578125" style="16" bestFit="1" customWidth="1"/>
    <col min="20" max="20" width="2.7109375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29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30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150.06</v>
      </c>
      <c r="D6" s="56" t="s">
        <v>99</v>
      </c>
      <c r="E6" s="47"/>
      <c r="F6" s="8">
        <f>SUM(G6:L6)</f>
        <v>150</v>
      </c>
      <c r="G6" s="49">
        <v>50</v>
      </c>
      <c r="H6" s="49">
        <v>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19" si="0">IF(F6="","",LARGE(C:C,R6))</f>
        <v>160.08000000000001</v>
      </c>
      <c r="Q6" s="2"/>
      <c r="R6" s="31">
        <f t="shared" ref="R6:R19" si="1">IF(F6="","",ROW(F6)-5)</f>
        <v>1</v>
      </c>
      <c r="S6" s="32" t="str">
        <f t="shared" ref="S6:S19" si="2">IF(F6="","",VLOOKUP(P6,C:F,2,FALSE))</f>
        <v>Djalma Luiz Layme Júnior </v>
      </c>
      <c r="T6" s="32">
        <f t="shared" ref="T6:T19" si="3">IF(F6="","",VLOOKUP(P6,C:F,3,FALSE))</f>
        <v>0</v>
      </c>
      <c r="U6" s="33">
        <f t="shared" ref="U6:U19" si="4">IF(F6="","",VLOOKUP(P6,C:F,4,FALSE))</f>
        <v>160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19" si="5">IF(D7=0,"",N6)</f>
        <v>2</v>
      </c>
      <c r="C7" s="11">
        <f t="shared" ref="C7:C19" si="6">IF(F7="","",F7+(ROW(F7)/100))</f>
        <v>155.07</v>
      </c>
      <c r="D7" s="56" t="s">
        <v>100</v>
      </c>
      <c r="E7" s="47"/>
      <c r="F7" s="8">
        <f t="shared" ref="F7:F19" si="7">SUM(G7:L7)</f>
        <v>155</v>
      </c>
      <c r="G7" s="49">
        <v>40</v>
      </c>
      <c r="H7" s="49">
        <v>40</v>
      </c>
      <c r="I7" s="49">
        <v>40</v>
      </c>
      <c r="J7" s="49">
        <v>35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155.07</v>
      </c>
      <c r="Q7" s="2"/>
      <c r="R7" s="28">
        <f t="shared" si="1"/>
        <v>2</v>
      </c>
      <c r="S7" s="34" t="str">
        <f t="shared" si="2"/>
        <v>Felino Texeira Tenório Filho </v>
      </c>
      <c r="T7" s="34">
        <f t="shared" si="3"/>
        <v>0</v>
      </c>
      <c r="U7" s="35">
        <f t="shared" si="4"/>
        <v>155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160.08000000000001</v>
      </c>
      <c r="D8" s="56" t="s">
        <v>101</v>
      </c>
      <c r="E8" s="47"/>
      <c r="F8" s="8">
        <f t="shared" si="7"/>
        <v>160</v>
      </c>
      <c r="G8" s="49">
        <v>35</v>
      </c>
      <c r="H8" s="49">
        <v>50</v>
      </c>
      <c r="I8" s="49">
        <v>35</v>
      </c>
      <c r="J8" s="49">
        <v>40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150.06</v>
      </c>
      <c r="Q8" s="2"/>
      <c r="R8" s="31">
        <f t="shared" si="1"/>
        <v>3</v>
      </c>
      <c r="S8" s="32" t="str">
        <f t="shared" si="2"/>
        <v>Jairo Rodrigues da Silva </v>
      </c>
      <c r="T8" s="32">
        <f t="shared" si="3"/>
        <v>0</v>
      </c>
      <c r="U8" s="33">
        <f t="shared" si="4"/>
        <v>150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30.09</v>
      </c>
      <c r="D9" s="56" t="s">
        <v>102</v>
      </c>
      <c r="E9" s="47"/>
      <c r="F9" s="8">
        <f t="shared" si="7"/>
        <v>30</v>
      </c>
      <c r="G9" s="49">
        <v>30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120.12</v>
      </c>
      <c r="Q9" s="2"/>
      <c r="R9" s="28">
        <f t="shared" si="1"/>
        <v>4</v>
      </c>
      <c r="S9" s="34" t="str">
        <f t="shared" si="2"/>
        <v>Luiz Sérgio Brasil</v>
      </c>
      <c r="T9" s="34">
        <f t="shared" si="3"/>
        <v>0</v>
      </c>
      <c r="U9" s="35">
        <f t="shared" si="4"/>
        <v>120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15.1</v>
      </c>
      <c r="D10" s="56" t="s">
        <v>103</v>
      </c>
      <c r="E10" s="47"/>
      <c r="F10" s="8">
        <f t="shared" si="7"/>
        <v>15</v>
      </c>
      <c r="G10" s="49">
        <v>15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30.09</v>
      </c>
      <c r="Q10" s="2"/>
      <c r="R10" s="31">
        <f t="shared" si="1"/>
        <v>5</v>
      </c>
      <c r="S10" s="32" t="str">
        <f t="shared" si="2"/>
        <v>Gilberto de Sá Cavalcante </v>
      </c>
      <c r="T10" s="32">
        <f t="shared" si="3"/>
        <v>0</v>
      </c>
      <c r="U10" s="33">
        <f t="shared" si="4"/>
        <v>30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20.11</v>
      </c>
      <c r="D11" s="56" t="s">
        <v>104</v>
      </c>
      <c r="E11" s="47"/>
      <c r="F11" s="8">
        <f t="shared" si="7"/>
        <v>20</v>
      </c>
      <c r="G11" s="49">
        <v>20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25.13</v>
      </c>
      <c r="Q11" s="2"/>
      <c r="R11" s="28">
        <f t="shared" si="1"/>
        <v>6</v>
      </c>
      <c r="S11" s="34" t="str">
        <f t="shared" si="2"/>
        <v>Maurício Alexandre</v>
      </c>
      <c r="T11" s="34">
        <f t="shared" si="3"/>
        <v>0</v>
      </c>
      <c r="U11" s="35">
        <f t="shared" si="4"/>
        <v>25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>
        <f t="shared" si="5"/>
        <v>7</v>
      </c>
      <c r="C12" s="11">
        <f t="shared" si="6"/>
        <v>120.12</v>
      </c>
      <c r="D12" s="56" t="s">
        <v>151</v>
      </c>
      <c r="E12" s="48"/>
      <c r="F12" s="8">
        <f t="shared" si="7"/>
        <v>120</v>
      </c>
      <c r="G12" s="49">
        <v>25</v>
      </c>
      <c r="H12" s="49">
        <v>35</v>
      </c>
      <c r="I12" s="49">
        <v>30</v>
      </c>
      <c r="J12" s="49">
        <v>30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20.11</v>
      </c>
      <c r="Q12" s="2"/>
      <c r="R12" s="31">
        <f t="shared" si="1"/>
        <v>7</v>
      </c>
      <c r="S12" s="32" t="str">
        <f t="shared" si="2"/>
        <v>Guilherme Henrique F. de Castro </v>
      </c>
      <c r="T12" s="32">
        <f t="shared" si="3"/>
        <v>0</v>
      </c>
      <c r="U12" s="33">
        <f t="shared" si="4"/>
        <v>20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>
        <f t="shared" si="5"/>
        <v>8</v>
      </c>
      <c r="C13" s="11">
        <f t="shared" si="6"/>
        <v>25.13</v>
      </c>
      <c r="D13" s="56" t="s">
        <v>175</v>
      </c>
      <c r="E13" s="48"/>
      <c r="F13" s="8">
        <f t="shared" si="7"/>
        <v>25</v>
      </c>
      <c r="G13" s="49">
        <v>0</v>
      </c>
      <c r="H13" s="49">
        <v>0</v>
      </c>
      <c r="I13" s="49">
        <v>0</v>
      </c>
      <c r="J13" s="49">
        <v>25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15.1</v>
      </c>
      <c r="Q13" s="2"/>
      <c r="R13" s="28">
        <f t="shared" si="1"/>
        <v>8</v>
      </c>
      <c r="S13" s="34" t="str">
        <f t="shared" si="2"/>
        <v>Marcus Vinícius M do Carmo </v>
      </c>
      <c r="T13" s="34">
        <f t="shared" si="3"/>
        <v>0</v>
      </c>
      <c r="U13" s="35">
        <f t="shared" si="4"/>
        <v>15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0.19</v>
      </c>
      <c r="Q14" s="2"/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47"/>
      <c r="E15" s="48"/>
      <c r="F15" s="8">
        <f t="shared" si="7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0.18</v>
      </c>
      <c r="Q15" s="2"/>
      <c r="R15" s="28">
        <f t="shared" si="1"/>
        <v>10</v>
      </c>
      <c r="S15" s="34">
        <f t="shared" si="2"/>
        <v>0</v>
      </c>
      <c r="T15" s="34">
        <f t="shared" si="3"/>
        <v>0</v>
      </c>
      <c r="U15" s="35">
        <f t="shared" si="4"/>
        <v>0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 t="str">
        <f t="shared" si="5"/>
        <v/>
      </c>
      <c r="C16" s="11">
        <f t="shared" si="6"/>
        <v>0.16</v>
      </c>
      <c r="D16" s="47"/>
      <c r="E16" s="48"/>
      <c r="F16" s="8">
        <f t="shared" si="7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0.17</v>
      </c>
      <c r="Q16" s="2"/>
      <c r="R16" s="31">
        <f t="shared" si="1"/>
        <v>11</v>
      </c>
      <c r="S16" s="32">
        <f t="shared" si="2"/>
        <v>0</v>
      </c>
      <c r="T16" s="32">
        <f t="shared" si="3"/>
        <v>0</v>
      </c>
      <c r="U16" s="33">
        <f t="shared" si="4"/>
        <v>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 t="str">
        <f t="shared" si="5"/>
        <v/>
      </c>
      <c r="C17" s="11">
        <f t="shared" si="6"/>
        <v>0.17</v>
      </c>
      <c r="D17" s="47"/>
      <c r="E17" s="48"/>
      <c r="F17" s="8">
        <f t="shared" si="7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0.16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 t="str">
        <f t="shared" si="5"/>
        <v/>
      </c>
      <c r="C18" s="11">
        <f t="shared" si="6"/>
        <v>0.18</v>
      </c>
      <c r="D18" s="47"/>
      <c r="E18" s="48"/>
      <c r="F18" s="8">
        <f t="shared" si="7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0.15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thickBot="1" x14ac:dyDescent="0.3">
      <c r="A19" s="6"/>
      <c r="B19" s="18" t="str">
        <f t="shared" si="5"/>
        <v/>
      </c>
      <c r="C19" s="13">
        <f t="shared" si="6"/>
        <v>0.19</v>
      </c>
      <c r="D19" s="51"/>
      <c r="E19" s="52"/>
      <c r="F19" s="58">
        <f t="shared" si="7"/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  <c r="M19" s="2"/>
      <c r="N19" s="24">
        <v>15</v>
      </c>
      <c r="P19" s="42">
        <f t="shared" si="0"/>
        <v>0.14000000000000001</v>
      </c>
      <c r="R19" s="59">
        <f t="shared" si="1"/>
        <v>14</v>
      </c>
      <c r="S19" s="60">
        <f t="shared" si="2"/>
        <v>0</v>
      </c>
      <c r="T19" s="60">
        <f t="shared" si="3"/>
        <v>0</v>
      </c>
      <c r="U19" s="61">
        <f t="shared" si="4"/>
        <v>0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1:54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1:54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9">
    <cfRule type="cellIs" dxfId="29" priority="6" operator="equal">
      <formula>0</formula>
    </cfRule>
  </conditionalFormatting>
  <conditionalFormatting sqref="S6 S8 S10 S12 S14 S16 S18">
    <cfRule type="cellIs" dxfId="28" priority="5" operator="equal">
      <formula>0</formula>
    </cfRule>
  </conditionalFormatting>
  <conditionalFormatting sqref="T6:U6 T8:U8 T10:U10 T12:U12 T14:U14 T16:U16 T18:U18">
    <cfRule type="cellIs" dxfId="27" priority="4" operator="equal">
      <formula>0</formula>
    </cfRule>
  </conditionalFormatting>
  <conditionalFormatting sqref="S7:U7 S9:U9 S11:U11 S13:U13 S15:U15 S17:U17 S19:U19">
    <cfRule type="cellIs" dxfId="26" priority="3" operator="equal">
      <formula>0</formula>
    </cfRule>
  </conditionalFormatting>
  <conditionalFormatting sqref="G6:L19">
    <cfRule type="cellIs" dxfId="2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7"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BB322"/>
  <sheetViews>
    <sheetView workbookViewId="0">
      <selection activeCell="R6" sqref="R6:U11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8.5703125" style="16" bestFit="1" customWidth="1"/>
    <col min="20" max="20" width="2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31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32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135.06</v>
      </c>
      <c r="D6" s="56" t="s">
        <v>105</v>
      </c>
      <c r="E6" s="47"/>
      <c r="F6" s="8">
        <f>SUM(G6:L6)</f>
        <v>135</v>
      </c>
      <c r="G6" s="49">
        <v>50</v>
      </c>
      <c r="H6" s="49">
        <v>25</v>
      </c>
      <c r="I6" s="49">
        <v>25</v>
      </c>
      <c r="J6" s="49">
        <v>35</v>
      </c>
      <c r="K6" s="49">
        <v>0</v>
      </c>
      <c r="L6" s="50">
        <v>0</v>
      </c>
      <c r="M6" s="2"/>
      <c r="N6" s="12">
        <v>2</v>
      </c>
      <c r="O6" s="43"/>
      <c r="P6" s="42">
        <f t="shared" ref="P6:P20" si="0">IF(F6="","",LARGE(C:C,R6))</f>
        <v>155.09</v>
      </c>
      <c r="Q6" s="2"/>
      <c r="R6" s="31">
        <f t="shared" ref="R6:R20" si="1">IF(F6="","",ROW(F6)-5)</f>
        <v>1</v>
      </c>
      <c r="S6" s="32" t="str">
        <f t="shared" ref="S6:S20" si="2">IF(F6="","",VLOOKUP(P6,C:F,2,FALSE))</f>
        <v>Ricardo Andrade Paiva </v>
      </c>
      <c r="T6" s="32">
        <f t="shared" ref="T6:T20" si="3">IF(F6="","",VLOOKUP(P6,C:F,3,FALSE))</f>
        <v>0</v>
      </c>
      <c r="U6" s="33">
        <f t="shared" ref="U6:U20" si="4">IF(F6="","",VLOOKUP(P6,C:F,4,FALSE))</f>
        <v>155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0" si="5">IF(D7=0,"",N6)</f>
        <v>2</v>
      </c>
      <c r="C7" s="11">
        <f t="shared" ref="C7:C20" si="6">IF(F7="","",F7+(ROW(F7)/100))</f>
        <v>60.07</v>
      </c>
      <c r="D7" s="56" t="s">
        <v>106</v>
      </c>
      <c r="E7" s="47"/>
      <c r="F7" s="8">
        <f t="shared" ref="F7:F20" si="7">SUM(G7:L7)</f>
        <v>60</v>
      </c>
      <c r="G7" s="49">
        <v>35</v>
      </c>
      <c r="H7" s="49">
        <v>0</v>
      </c>
      <c r="I7" s="49">
        <v>0</v>
      </c>
      <c r="J7" s="49">
        <v>25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150.1</v>
      </c>
      <c r="Q7" s="2"/>
      <c r="R7" s="28">
        <f t="shared" si="1"/>
        <v>2</v>
      </c>
      <c r="S7" s="34" t="str">
        <f t="shared" si="2"/>
        <v>Maurício Medeiros</v>
      </c>
      <c r="T7" s="34">
        <f t="shared" si="3"/>
        <v>0</v>
      </c>
      <c r="U7" s="35">
        <f t="shared" si="4"/>
        <v>150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135.08000000000001</v>
      </c>
      <c r="D8" s="56" t="s">
        <v>107</v>
      </c>
      <c r="E8" s="47"/>
      <c r="F8" s="8">
        <f t="shared" si="7"/>
        <v>135</v>
      </c>
      <c r="G8" s="49">
        <v>30</v>
      </c>
      <c r="H8" s="49">
        <v>35</v>
      </c>
      <c r="I8" s="49">
        <v>40</v>
      </c>
      <c r="J8" s="49">
        <v>30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135.08000000000001</v>
      </c>
      <c r="Q8" s="2"/>
      <c r="R8" s="31">
        <f t="shared" si="1"/>
        <v>3</v>
      </c>
      <c r="S8" s="32" t="str">
        <f t="shared" si="2"/>
        <v>Ricardo V. Valerio </v>
      </c>
      <c r="T8" s="32">
        <f t="shared" si="3"/>
        <v>0</v>
      </c>
      <c r="U8" s="33">
        <f t="shared" si="4"/>
        <v>135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155.09</v>
      </c>
      <c r="D9" s="56" t="s">
        <v>108</v>
      </c>
      <c r="E9" s="47"/>
      <c r="F9" s="8">
        <f t="shared" si="7"/>
        <v>155</v>
      </c>
      <c r="G9" s="49">
        <v>40</v>
      </c>
      <c r="H9" s="49">
        <v>40</v>
      </c>
      <c r="I9" s="49">
        <v>35</v>
      </c>
      <c r="J9" s="49">
        <v>40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135.06</v>
      </c>
      <c r="Q9" s="2"/>
      <c r="R9" s="28">
        <f t="shared" si="1"/>
        <v>4</v>
      </c>
      <c r="S9" s="34" t="str">
        <f t="shared" si="2"/>
        <v>Janildo Ribeiro de Sousa </v>
      </c>
      <c r="T9" s="34">
        <f t="shared" si="3"/>
        <v>0</v>
      </c>
      <c r="U9" s="35">
        <f t="shared" si="4"/>
        <v>135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150.1</v>
      </c>
      <c r="D10" s="56" t="s">
        <v>152</v>
      </c>
      <c r="E10" s="48"/>
      <c r="F10" s="8">
        <f t="shared" si="7"/>
        <v>150</v>
      </c>
      <c r="G10" s="49"/>
      <c r="H10" s="49">
        <v>50</v>
      </c>
      <c r="I10" s="49">
        <v>50</v>
      </c>
      <c r="J10" s="49">
        <v>50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80.11</v>
      </c>
      <c r="Q10" s="2"/>
      <c r="R10" s="31">
        <f t="shared" si="1"/>
        <v>5</v>
      </c>
      <c r="S10" s="32" t="str">
        <f t="shared" si="2"/>
        <v>Alex Borges</v>
      </c>
      <c r="T10" s="32">
        <f t="shared" si="3"/>
        <v>0</v>
      </c>
      <c r="U10" s="33">
        <f t="shared" si="4"/>
        <v>80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80.11</v>
      </c>
      <c r="D11" s="56" t="s">
        <v>153</v>
      </c>
      <c r="E11" s="48"/>
      <c r="F11" s="8">
        <f t="shared" si="7"/>
        <v>80</v>
      </c>
      <c r="G11" s="49">
        <v>0</v>
      </c>
      <c r="H11" s="49">
        <v>30</v>
      </c>
      <c r="I11" s="49">
        <v>30</v>
      </c>
      <c r="J11" s="49">
        <v>20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60.07</v>
      </c>
      <c r="Q11" s="2"/>
      <c r="R11" s="28">
        <f t="shared" si="1"/>
        <v>6</v>
      </c>
      <c r="S11" s="34" t="str">
        <f t="shared" si="2"/>
        <v>Manuel Bezerra de Menezes Filho </v>
      </c>
      <c r="T11" s="34">
        <f t="shared" si="3"/>
        <v>0</v>
      </c>
      <c r="U11" s="35">
        <f t="shared" si="4"/>
        <v>60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 t="str">
        <f t="shared" si="5"/>
        <v/>
      </c>
      <c r="C12" s="11">
        <f t="shared" si="6"/>
        <v>0.12</v>
      </c>
      <c r="D12" s="56"/>
      <c r="E12" s="48"/>
      <c r="F12" s="8">
        <f t="shared" si="7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0.2</v>
      </c>
      <c r="Q12" s="2"/>
      <c r="R12" s="31">
        <f t="shared" si="1"/>
        <v>7</v>
      </c>
      <c r="S12" s="32">
        <f t="shared" si="2"/>
        <v>0</v>
      </c>
      <c r="T12" s="32">
        <f t="shared" si="3"/>
        <v>0</v>
      </c>
      <c r="U12" s="33">
        <f t="shared" si="4"/>
        <v>0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0.19</v>
      </c>
      <c r="Q13" s="2"/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0.18</v>
      </c>
      <c r="Q14" s="2"/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47"/>
      <c r="E15" s="48"/>
      <c r="F15" s="8">
        <f t="shared" si="7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0.17</v>
      </c>
      <c r="Q15" s="2"/>
      <c r="R15" s="28">
        <f t="shared" si="1"/>
        <v>10</v>
      </c>
      <c r="S15" s="34">
        <f t="shared" si="2"/>
        <v>0</v>
      </c>
      <c r="T15" s="34">
        <f t="shared" si="3"/>
        <v>0</v>
      </c>
      <c r="U15" s="35">
        <f t="shared" si="4"/>
        <v>0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 t="str">
        <f t="shared" si="5"/>
        <v/>
      </c>
      <c r="C16" s="11">
        <f t="shared" si="6"/>
        <v>0.16</v>
      </c>
      <c r="D16" s="47"/>
      <c r="E16" s="48"/>
      <c r="F16" s="8">
        <f t="shared" si="7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0.16</v>
      </c>
      <c r="Q16" s="2"/>
      <c r="R16" s="31">
        <f t="shared" si="1"/>
        <v>11</v>
      </c>
      <c r="S16" s="32">
        <f t="shared" si="2"/>
        <v>0</v>
      </c>
      <c r="T16" s="32">
        <f t="shared" si="3"/>
        <v>0</v>
      </c>
      <c r="U16" s="33">
        <f t="shared" si="4"/>
        <v>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 t="str">
        <f t="shared" si="5"/>
        <v/>
      </c>
      <c r="C17" s="11">
        <f t="shared" si="6"/>
        <v>0.17</v>
      </c>
      <c r="D17" s="47"/>
      <c r="E17" s="48"/>
      <c r="F17" s="8">
        <f t="shared" si="7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0.15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 t="str">
        <f t="shared" si="5"/>
        <v/>
      </c>
      <c r="C18" s="11">
        <f t="shared" si="6"/>
        <v>0.18</v>
      </c>
      <c r="D18" s="47"/>
      <c r="E18" s="48"/>
      <c r="F18" s="8">
        <f t="shared" si="7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0.14000000000000001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 t="str">
        <f t="shared" si="5"/>
        <v/>
      </c>
      <c r="C19" s="11">
        <f t="shared" si="6"/>
        <v>0.19</v>
      </c>
      <c r="D19" s="47"/>
      <c r="E19" s="48"/>
      <c r="F19" s="8">
        <f t="shared" si="7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0.13</v>
      </c>
      <c r="R19" s="28">
        <f t="shared" si="1"/>
        <v>14</v>
      </c>
      <c r="S19" s="34">
        <f t="shared" si="2"/>
        <v>0</v>
      </c>
      <c r="T19" s="34">
        <f t="shared" si="3"/>
        <v>0</v>
      </c>
      <c r="U19" s="35">
        <f t="shared" si="4"/>
        <v>0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thickBot="1" x14ac:dyDescent="0.3">
      <c r="A20" s="6"/>
      <c r="B20" s="18" t="str">
        <f t="shared" si="5"/>
        <v/>
      </c>
      <c r="C20" s="13">
        <f t="shared" si="6"/>
        <v>0.2</v>
      </c>
      <c r="D20" s="51"/>
      <c r="E20" s="52"/>
      <c r="F20" s="58">
        <f t="shared" si="7"/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  <c r="M20" s="2"/>
      <c r="N20" s="12">
        <v>16</v>
      </c>
      <c r="P20" s="42">
        <f t="shared" si="0"/>
        <v>0.12</v>
      </c>
      <c r="R20" s="36">
        <f t="shared" si="1"/>
        <v>15</v>
      </c>
      <c r="S20" s="37">
        <f t="shared" si="2"/>
        <v>0</v>
      </c>
      <c r="T20" s="37">
        <f t="shared" si="3"/>
        <v>0</v>
      </c>
      <c r="U20" s="38">
        <f t="shared" si="4"/>
        <v>0</v>
      </c>
      <c r="AW20"/>
      <c r="AX20"/>
      <c r="AY20"/>
      <c r="AZ20"/>
      <c r="BA20"/>
      <c r="BB20"/>
    </row>
    <row r="21" spans="1:54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1:54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0">
    <cfRule type="cellIs" dxfId="24" priority="6" operator="equal">
      <formula>0</formula>
    </cfRule>
  </conditionalFormatting>
  <conditionalFormatting sqref="S6 S8 S10 S12 S14 S16 S18 S20">
    <cfRule type="cellIs" dxfId="23" priority="5" operator="equal">
      <formula>0</formula>
    </cfRule>
  </conditionalFormatting>
  <conditionalFormatting sqref="T6:U6 T8:U8 T10:U10 T12:U12 T14:U14 T16:U16 T18:U18 T20:U20">
    <cfRule type="cellIs" dxfId="22" priority="4" operator="equal">
      <formula>0</formula>
    </cfRule>
  </conditionalFormatting>
  <conditionalFormatting sqref="S7:U7 S9:U9 S11:U11 S13:U13 S15:U15 S17:U17 S19:U19">
    <cfRule type="cellIs" dxfId="21" priority="3" operator="equal">
      <formula>0</formula>
    </cfRule>
  </conditionalFormatting>
  <conditionalFormatting sqref="G6:L20">
    <cfRule type="cellIs" dxfId="2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7" orientation="landscape" horizontalDpi="30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B312"/>
  <sheetViews>
    <sheetView workbookViewId="0">
      <selection activeCell="S29" sqref="S29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2.28515625" style="16" bestFit="1" customWidth="1"/>
    <col min="20" max="20" width="3.28515625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54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54" ht="104.25" customHeight="1" x14ac:dyDescent="0.25"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R2" s="25"/>
      <c r="S2" s="26"/>
      <c r="T2" s="20"/>
      <c r="U2" s="27"/>
      <c r="AW2"/>
      <c r="AX2"/>
      <c r="AY2"/>
      <c r="AZ2"/>
      <c r="BA2"/>
      <c r="BB2"/>
    </row>
    <row r="3" spans="1:54" ht="51.95" customHeight="1" x14ac:dyDescent="0.25"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R3" s="83" t="s">
        <v>11</v>
      </c>
      <c r="S3" s="84"/>
      <c r="T3" s="84"/>
      <c r="U3" s="85"/>
      <c r="AW3"/>
      <c r="AX3"/>
      <c r="AY3"/>
      <c r="AZ3"/>
      <c r="BA3"/>
      <c r="BB3"/>
    </row>
    <row r="4" spans="1:54" ht="51.95" customHeight="1" x14ac:dyDescent="0.25">
      <c r="B4" s="78" t="s">
        <v>33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R4" s="86" t="s">
        <v>34</v>
      </c>
      <c r="S4" s="87"/>
      <c r="T4" s="87"/>
      <c r="U4" s="88"/>
      <c r="AW4"/>
      <c r="AX4"/>
      <c r="AY4"/>
      <c r="AZ4"/>
      <c r="BA4"/>
      <c r="BB4"/>
    </row>
    <row r="5" spans="1:54" x14ac:dyDescent="0.25"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W5" s="44"/>
      <c r="X5" s="44"/>
      <c r="Y5" s="44"/>
      <c r="Z5" s="44"/>
      <c r="AW5"/>
      <c r="AX5"/>
      <c r="AY5"/>
      <c r="AZ5"/>
      <c r="BA5"/>
      <c r="BB5"/>
    </row>
    <row r="6" spans="1:54" ht="12.75" customHeight="1" x14ac:dyDescent="0.25">
      <c r="A6" s="6"/>
      <c r="B6" s="17">
        <f>IF(D6=0,"",N5)</f>
        <v>1</v>
      </c>
      <c r="C6" s="11">
        <f>IF(F6="","",F6+(ROW(F6)/100))</f>
        <v>200.06</v>
      </c>
      <c r="D6" s="56" t="s">
        <v>109</v>
      </c>
      <c r="E6" s="47"/>
      <c r="F6" s="8">
        <f>SUM(G6:L6)</f>
        <v>200</v>
      </c>
      <c r="G6" s="49">
        <v>50</v>
      </c>
      <c r="H6" s="49">
        <v>50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15" si="0">IF(F6="","",LARGE(C:C,R6))</f>
        <v>200.06</v>
      </c>
      <c r="R6" s="31">
        <f t="shared" ref="R6:R15" si="1">IF(F6="","",ROW(F6)-5)</f>
        <v>1</v>
      </c>
      <c r="S6" s="32" t="str">
        <f t="shared" ref="S6:S15" si="2">IF(F6="","",VLOOKUP(P6,C:F,2,FALSE))</f>
        <v>Jorge Martins Marques </v>
      </c>
      <c r="T6" s="32">
        <f t="shared" ref="T6:T15" si="3">IF(F6="","",VLOOKUP(P6,C:F,3,FALSE))</f>
        <v>0</v>
      </c>
      <c r="U6" s="33">
        <f t="shared" ref="U6:U15" si="4">IF(F6="","",VLOOKUP(P6,C:F,4,FALSE))</f>
        <v>200</v>
      </c>
      <c r="W6" s="45"/>
      <c r="X6" s="46"/>
      <c r="Y6" s="46"/>
      <c r="Z6" s="44"/>
      <c r="AW6"/>
      <c r="AX6"/>
      <c r="AY6"/>
      <c r="AZ6"/>
      <c r="BA6"/>
      <c r="BB6"/>
    </row>
    <row r="7" spans="1:54" ht="12.75" customHeight="1" x14ac:dyDescent="0.25">
      <c r="B7" s="17">
        <f t="shared" ref="B7:B15" si="5">IF(D7=0,"",N6)</f>
        <v>2</v>
      </c>
      <c r="C7" s="11">
        <f t="shared" ref="C7:C15" si="6">IF(F7="","",F7+(ROW(F7)/100))</f>
        <v>40.07</v>
      </c>
      <c r="D7" s="56" t="s">
        <v>110</v>
      </c>
      <c r="E7" s="47"/>
      <c r="F7" s="8">
        <f t="shared" ref="F7:F15" si="7">SUM(G7:L7)</f>
        <v>40</v>
      </c>
      <c r="G7" s="49">
        <v>40</v>
      </c>
      <c r="H7" s="49">
        <v>0</v>
      </c>
      <c r="I7" s="49">
        <v>0</v>
      </c>
      <c r="J7" s="49">
        <v>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150.08000000000001</v>
      </c>
      <c r="R7" s="28">
        <f t="shared" si="1"/>
        <v>2</v>
      </c>
      <c r="S7" s="34" t="str">
        <f t="shared" si="2"/>
        <v>Manoel Drahomiro Duarte </v>
      </c>
      <c r="T7" s="34">
        <f t="shared" si="3"/>
        <v>0</v>
      </c>
      <c r="U7" s="35">
        <f t="shared" si="4"/>
        <v>150</v>
      </c>
      <c r="W7" s="45"/>
      <c r="X7" s="46"/>
      <c r="Y7" s="46"/>
      <c r="Z7" s="44"/>
      <c r="AW7"/>
      <c r="AX7"/>
      <c r="AY7"/>
      <c r="AZ7"/>
      <c r="BA7"/>
      <c r="BB7"/>
    </row>
    <row r="8" spans="1:54" ht="12.75" customHeight="1" x14ac:dyDescent="0.25">
      <c r="B8" s="17">
        <f t="shared" si="5"/>
        <v>3</v>
      </c>
      <c r="C8" s="11">
        <f t="shared" si="6"/>
        <v>150.08000000000001</v>
      </c>
      <c r="D8" s="56" t="s">
        <v>111</v>
      </c>
      <c r="E8" s="47"/>
      <c r="F8" s="8">
        <f t="shared" si="7"/>
        <v>150</v>
      </c>
      <c r="G8" s="49">
        <v>35</v>
      </c>
      <c r="H8" s="49">
        <v>40</v>
      </c>
      <c r="I8" s="49">
        <v>40</v>
      </c>
      <c r="J8" s="49">
        <v>35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40.090000000000003</v>
      </c>
      <c r="R8" s="31">
        <f t="shared" si="1"/>
        <v>3</v>
      </c>
      <c r="S8" s="32" t="str">
        <f t="shared" si="2"/>
        <v>Marco Leal</v>
      </c>
      <c r="T8" s="32">
        <f t="shared" si="3"/>
        <v>0</v>
      </c>
      <c r="U8" s="33">
        <f t="shared" si="4"/>
        <v>40</v>
      </c>
      <c r="W8" s="45"/>
      <c r="X8" s="46"/>
      <c r="Y8" s="46"/>
      <c r="Z8" s="44"/>
      <c r="AW8"/>
      <c r="AX8"/>
      <c r="AY8"/>
      <c r="AZ8"/>
      <c r="BA8"/>
      <c r="BB8"/>
    </row>
    <row r="9" spans="1:54" ht="12.75" customHeight="1" x14ac:dyDescent="0.25">
      <c r="A9" s="6"/>
      <c r="B9" s="17">
        <f t="shared" si="5"/>
        <v>4</v>
      </c>
      <c r="C9" s="11">
        <f t="shared" si="6"/>
        <v>40.090000000000003</v>
      </c>
      <c r="D9" s="56" t="s">
        <v>176</v>
      </c>
      <c r="E9" s="48"/>
      <c r="F9" s="8">
        <f t="shared" si="7"/>
        <v>40</v>
      </c>
      <c r="G9" s="49">
        <v>0</v>
      </c>
      <c r="H9" s="49">
        <v>0</v>
      </c>
      <c r="I9" s="49">
        <v>0</v>
      </c>
      <c r="J9" s="49">
        <v>40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40.07</v>
      </c>
      <c r="R9" s="28">
        <f t="shared" si="1"/>
        <v>4</v>
      </c>
      <c r="S9" s="34" t="str">
        <f t="shared" si="2"/>
        <v>Genivaldo Ratinho </v>
      </c>
      <c r="T9" s="34">
        <f t="shared" si="3"/>
        <v>0</v>
      </c>
      <c r="U9" s="35">
        <f t="shared" si="4"/>
        <v>40</v>
      </c>
      <c r="W9" s="45"/>
      <c r="X9" s="46"/>
      <c r="Y9" s="46"/>
      <c r="Z9" s="44"/>
      <c r="AW9"/>
      <c r="AX9"/>
      <c r="AY9"/>
      <c r="AZ9"/>
      <c r="BA9"/>
      <c r="BB9"/>
    </row>
    <row r="10" spans="1:54" ht="12.75" customHeight="1" x14ac:dyDescent="0.25">
      <c r="A10" s="6"/>
      <c r="B10" s="17" t="str">
        <f t="shared" si="5"/>
        <v/>
      </c>
      <c r="C10" s="11">
        <f t="shared" si="6"/>
        <v>0.1</v>
      </c>
      <c r="D10" s="47"/>
      <c r="E10" s="48"/>
      <c r="F10" s="8">
        <f t="shared" si="7"/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0.15</v>
      </c>
      <c r="R10" s="31">
        <f t="shared" si="1"/>
        <v>5</v>
      </c>
      <c r="S10" s="32">
        <f t="shared" si="2"/>
        <v>0</v>
      </c>
      <c r="T10" s="32">
        <f t="shared" si="3"/>
        <v>0</v>
      </c>
      <c r="U10" s="33">
        <f t="shared" si="4"/>
        <v>0</v>
      </c>
      <c r="W10" s="45"/>
      <c r="X10" s="46"/>
      <c r="Y10" s="46"/>
      <c r="Z10" s="44"/>
      <c r="AW10"/>
      <c r="AX10"/>
      <c r="AY10"/>
      <c r="AZ10"/>
      <c r="BA10"/>
      <c r="BB10"/>
    </row>
    <row r="11" spans="1:54" ht="12.75" customHeight="1" x14ac:dyDescent="0.25">
      <c r="A11" s="6"/>
      <c r="B11" s="17" t="str">
        <f t="shared" si="5"/>
        <v/>
      </c>
      <c r="C11" s="11">
        <f t="shared" si="6"/>
        <v>0.11</v>
      </c>
      <c r="D11" s="47"/>
      <c r="E11" s="48"/>
      <c r="F11" s="8">
        <f t="shared" si="7"/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0.14000000000000001</v>
      </c>
      <c r="R11" s="28">
        <f t="shared" si="1"/>
        <v>6</v>
      </c>
      <c r="S11" s="34">
        <f t="shared" si="2"/>
        <v>0</v>
      </c>
      <c r="T11" s="34">
        <f t="shared" si="3"/>
        <v>0</v>
      </c>
      <c r="U11" s="35">
        <f t="shared" si="4"/>
        <v>0</v>
      </c>
      <c r="W11" s="45"/>
      <c r="X11" s="46"/>
      <c r="Y11" s="46"/>
      <c r="Z11" s="44"/>
      <c r="AW11"/>
      <c r="AX11"/>
      <c r="AY11"/>
      <c r="AZ11"/>
      <c r="BA11"/>
      <c r="BB11"/>
    </row>
    <row r="12" spans="1:54" ht="12.75" customHeight="1" x14ac:dyDescent="0.25">
      <c r="A12" s="6"/>
      <c r="B12" s="17" t="str">
        <f t="shared" si="5"/>
        <v/>
      </c>
      <c r="C12" s="11">
        <f t="shared" si="6"/>
        <v>0.12</v>
      </c>
      <c r="D12" s="47"/>
      <c r="E12" s="48"/>
      <c r="F12" s="8">
        <f t="shared" si="7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0.13</v>
      </c>
      <c r="R12" s="31">
        <f t="shared" si="1"/>
        <v>7</v>
      </c>
      <c r="S12" s="32">
        <f t="shared" si="2"/>
        <v>0</v>
      </c>
      <c r="T12" s="32">
        <f t="shared" si="3"/>
        <v>0</v>
      </c>
      <c r="U12" s="33">
        <f t="shared" si="4"/>
        <v>0</v>
      </c>
      <c r="W12" s="45"/>
      <c r="X12" s="46"/>
      <c r="Y12" s="46"/>
      <c r="Z12" s="44"/>
      <c r="AW12"/>
      <c r="AX12"/>
      <c r="AY12"/>
      <c r="AZ12"/>
      <c r="BA12"/>
      <c r="BB12"/>
    </row>
    <row r="13" spans="1:54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0.12</v>
      </c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W13" s="45"/>
      <c r="X13" s="46"/>
      <c r="Y13" s="46"/>
      <c r="Z13" s="44"/>
      <c r="AW13"/>
      <c r="AX13"/>
      <c r="AY13"/>
      <c r="AZ13"/>
      <c r="BA13"/>
      <c r="BB13"/>
    </row>
    <row r="14" spans="1:54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0.11</v>
      </c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W14" s="45"/>
      <c r="X14" s="46"/>
      <c r="Y14" s="46"/>
      <c r="Z14" s="44"/>
      <c r="AW14"/>
      <c r="AX14"/>
      <c r="AY14"/>
      <c r="AZ14"/>
      <c r="BA14"/>
      <c r="BB14"/>
    </row>
    <row r="15" spans="1:54" ht="12.75" customHeight="1" thickBot="1" x14ac:dyDescent="0.3">
      <c r="A15" s="6"/>
      <c r="B15" s="18" t="str">
        <f t="shared" si="5"/>
        <v/>
      </c>
      <c r="C15" s="13">
        <f t="shared" si="6"/>
        <v>0.15</v>
      </c>
      <c r="D15" s="51"/>
      <c r="E15" s="52"/>
      <c r="F15" s="58">
        <f t="shared" si="7"/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2"/>
      <c r="N15" s="24">
        <v>11</v>
      </c>
      <c r="O15" s="12"/>
      <c r="P15" s="42">
        <f t="shared" si="0"/>
        <v>0.1</v>
      </c>
      <c r="R15" s="59">
        <f t="shared" si="1"/>
        <v>10</v>
      </c>
      <c r="S15" s="60">
        <f t="shared" si="2"/>
        <v>0</v>
      </c>
      <c r="T15" s="60">
        <f t="shared" si="3"/>
        <v>0</v>
      </c>
      <c r="U15" s="61">
        <f t="shared" si="4"/>
        <v>0</v>
      </c>
      <c r="W15" s="45"/>
      <c r="X15" s="46"/>
      <c r="Y15" s="46"/>
      <c r="Z15" s="44"/>
      <c r="AW15"/>
      <c r="AX15"/>
      <c r="AY15"/>
      <c r="AZ15"/>
      <c r="BA15"/>
      <c r="BB15"/>
    </row>
    <row r="16" spans="1:54" s="2" customFormat="1" x14ac:dyDescent="0.25">
      <c r="I16" s="39"/>
      <c r="J16" s="39"/>
      <c r="K16" s="39"/>
      <c r="L16" s="39"/>
      <c r="M16" s="39"/>
      <c r="N16" s="40"/>
      <c r="R16" s="3"/>
      <c r="S16" s="4"/>
    </row>
    <row r="17" spans="9:19" s="2" customFormat="1" x14ac:dyDescent="0.25">
      <c r="I17" s="39"/>
      <c r="J17" s="39"/>
      <c r="K17" s="39"/>
      <c r="L17" s="39"/>
      <c r="M17" s="39"/>
      <c r="N17" s="40"/>
      <c r="R17" s="3"/>
      <c r="S17" s="4"/>
    </row>
    <row r="18" spans="9:19" s="2" customFormat="1" x14ac:dyDescent="0.25">
      <c r="I18" s="39"/>
      <c r="J18" s="39"/>
      <c r="K18" s="39"/>
      <c r="L18" s="39"/>
      <c r="M18" s="39"/>
      <c r="N18" s="40"/>
      <c r="R18" s="3"/>
      <c r="S18" s="4"/>
    </row>
    <row r="19" spans="9:19" s="2" customFormat="1" x14ac:dyDescent="0.25">
      <c r="I19" s="39"/>
      <c r="J19" s="39"/>
      <c r="K19" s="39"/>
      <c r="L19" s="39"/>
      <c r="M19" s="39"/>
      <c r="N19" s="40"/>
      <c r="R19" s="3"/>
      <c r="S19" s="4"/>
    </row>
    <row r="20" spans="9:19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9:19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9:19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9:19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9:19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9:19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9:19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9:19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9:19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9:19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9:19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9:19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9:19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5">
    <cfRule type="cellIs" dxfId="19" priority="6" operator="equal">
      <formula>0</formula>
    </cfRule>
  </conditionalFormatting>
  <conditionalFormatting sqref="S6 S8 S10 S12 S14">
    <cfRule type="cellIs" dxfId="18" priority="5" operator="equal">
      <formula>0</formula>
    </cfRule>
  </conditionalFormatting>
  <conditionalFormatting sqref="T6:U6 T8:U8 T10:U10 T12:U12 T14:U14">
    <cfRule type="cellIs" dxfId="17" priority="4" operator="equal">
      <formula>0</formula>
    </cfRule>
  </conditionalFormatting>
  <conditionalFormatting sqref="S7:U7 S9:U9 S11:U11 S13:U13 S15:U15">
    <cfRule type="cellIs" dxfId="16" priority="3" operator="equal">
      <formula>0</formula>
    </cfRule>
  </conditionalFormatting>
  <conditionalFormatting sqref="G6:L15">
    <cfRule type="cellIs" dxfId="1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7" orientation="landscape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B317"/>
  <sheetViews>
    <sheetView workbookViewId="0">
      <selection activeCell="R6" sqref="R6:U6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5.5703125" style="16" bestFit="1" customWidth="1"/>
    <col min="20" max="20" width="2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54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54" ht="104.25" customHeight="1" x14ac:dyDescent="0.25"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R2" s="25"/>
      <c r="S2" s="26"/>
      <c r="T2" s="20"/>
      <c r="U2" s="27"/>
      <c r="AW2"/>
      <c r="AX2"/>
      <c r="AY2"/>
      <c r="AZ2"/>
      <c r="BA2"/>
      <c r="BB2"/>
    </row>
    <row r="3" spans="1:54" ht="51.95" customHeight="1" x14ac:dyDescent="0.25"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R3" s="83" t="s">
        <v>11</v>
      </c>
      <c r="S3" s="84"/>
      <c r="T3" s="84"/>
      <c r="U3" s="85"/>
      <c r="AW3"/>
      <c r="AX3"/>
      <c r="AY3"/>
      <c r="AZ3"/>
      <c r="BA3"/>
      <c r="BB3"/>
    </row>
    <row r="4" spans="1:54" ht="51.95" customHeight="1" x14ac:dyDescent="0.25">
      <c r="B4" s="78" t="s">
        <v>36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R4" s="86" t="s">
        <v>35</v>
      </c>
      <c r="S4" s="87"/>
      <c r="T4" s="87"/>
      <c r="U4" s="88"/>
      <c r="AW4"/>
      <c r="AX4"/>
      <c r="AY4"/>
      <c r="AZ4"/>
      <c r="BA4"/>
      <c r="BB4"/>
    </row>
    <row r="5" spans="1:54" x14ac:dyDescent="0.25"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W5" s="44"/>
      <c r="X5" s="44"/>
      <c r="Y5" s="44"/>
      <c r="Z5" s="44"/>
      <c r="AW5"/>
      <c r="AX5"/>
      <c r="AY5"/>
      <c r="AZ5"/>
      <c r="BA5"/>
      <c r="BB5"/>
    </row>
    <row r="6" spans="1:54" ht="12.75" customHeight="1" x14ac:dyDescent="0.25">
      <c r="A6" s="6"/>
      <c r="B6" s="17">
        <f>IF(D6=0,"",N5)</f>
        <v>1</v>
      </c>
      <c r="C6" s="11">
        <f>IF(F6="","",F6+(ROW(F6)/100))</f>
        <v>200.06</v>
      </c>
      <c r="D6" s="57" t="s">
        <v>112</v>
      </c>
      <c r="E6" s="47"/>
      <c r="F6" s="8">
        <f>SUM(G6:L6)</f>
        <v>200</v>
      </c>
      <c r="G6" s="49">
        <v>50</v>
      </c>
      <c r="H6" s="49">
        <v>50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15" si="0">IF(F6="","",LARGE(C:C,R6))</f>
        <v>200.06</v>
      </c>
      <c r="R6" s="31">
        <f t="shared" ref="R6:R15" si="1">IF(F6="","",ROW(F6)-5)</f>
        <v>1</v>
      </c>
      <c r="S6" s="32" t="str">
        <f t="shared" ref="S6:S15" si="2">IF(F6="","",VLOOKUP(P6,C:F,2,FALSE))</f>
        <v>José Agnaldo Marques Pereira </v>
      </c>
      <c r="T6" s="32">
        <f t="shared" ref="T6:T15" si="3">IF(F6="","",VLOOKUP(P6,C:F,3,FALSE))</f>
        <v>0</v>
      </c>
      <c r="U6" s="33">
        <f t="shared" ref="U6:U15" si="4">IF(F6="","",VLOOKUP(P6,C:F,4,FALSE))</f>
        <v>200</v>
      </c>
      <c r="W6" s="45"/>
      <c r="X6" s="46"/>
      <c r="Y6" s="46"/>
      <c r="Z6" s="44"/>
      <c r="AW6"/>
      <c r="AX6"/>
      <c r="AY6"/>
      <c r="AZ6"/>
      <c r="BA6"/>
      <c r="BB6"/>
    </row>
    <row r="7" spans="1:54" ht="12.75" customHeight="1" x14ac:dyDescent="0.25">
      <c r="B7" s="17" t="str">
        <f t="shared" ref="B7:B15" si="5">IF(D7=0,"",N6)</f>
        <v/>
      </c>
      <c r="C7" s="11">
        <f t="shared" ref="C7:C15" si="6">IF(F7="","",F7+(ROW(F7)/100))</f>
        <v>7.0000000000000007E-2</v>
      </c>
      <c r="D7" s="55"/>
      <c r="E7" s="48"/>
      <c r="F7" s="8">
        <f t="shared" ref="F7:F15" si="7">SUM(G7:L7)</f>
        <v>0</v>
      </c>
      <c r="G7" s="49"/>
      <c r="H7" s="49"/>
      <c r="I7" s="49">
        <v>0</v>
      </c>
      <c r="J7" s="49">
        <v>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0.15</v>
      </c>
      <c r="R7" s="28">
        <f t="shared" si="1"/>
        <v>2</v>
      </c>
      <c r="S7" s="34">
        <f t="shared" si="2"/>
        <v>0</v>
      </c>
      <c r="T7" s="34">
        <f t="shared" si="3"/>
        <v>0</v>
      </c>
      <c r="U7" s="35">
        <f t="shared" si="4"/>
        <v>0</v>
      </c>
      <c r="W7" s="45"/>
      <c r="X7" s="46"/>
      <c r="Y7" s="46"/>
      <c r="Z7" s="44"/>
      <c r="AW7"/>
      <c r="AX7"/>
      <c r="AY7"/>
      <c r="AZ7"/>
      <c r="BA7"/>
      <c r="BB7"/>
    </row>
    <row r="8" spans="1:54" ht="12.75" customHeight="1" x14ac:dyDescent="0.25">
      <c r="B8" s="17" t="str">
        <f t="shared" si="5"/>
        <v/>
      </c>
      <c r="C8" s="11">
        <f t="shared" si="6"/>
        <v>0.08</v>
      </c>
      <c r="D8" s="47"/>
      <c r="E8" s="48"/>
      <c r="F8" s="8">
        <f t="shared" si="7"/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0.14000000000000001</v>
      </c>
      <c r="R8" s="31">
        <f t="shared" si="1"/>
        <v>3</v>
      </c>
      <c r="S8" s="32">
        <f t="shared" si="2"/>
        <v>0</v>
      </c>
      <c r="T8" s="32">
        <f t="shared" si="3"/>
        <v>0</v>
      </c>
      <c r="U8" s="33">
        <f t="shared" si="4"/>
        <v>0</v>
      </c>
      <c r="W8" s="45"/>
      <c r="X8" s="46"/>
      <c r="Y8" s="46"/>
      <c r="Z8" s="44"/>
      <c r="AW8"/>
      <c r="AX8"/>
      <c r="AY8"/>
      <c r="AZ8"/>
      <c r="BA8"/>
      <c r="BB8"/>
    </row>
    <row r="9" spans="1:54" ht="12.75" customHeight="1" x14ac:dyDescent="0.25">
      <c r="A9" s="6"/>
      <c r="B9" s="17" t="str">
        <f t="shared" si="5"/>
        <v/>
      </c>
      <c r="C9" s="11">
        <f t="shared" si="6"/>
        <v>0.09</v>
      </c>
      <c r="D9" s="47"/>
      <c r="E9" s="48"/>
      <c r="F9" s="8">
        <f t="shared" si="7"/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0.13</v>
      </c>
      <c r="R9" s="28">
        <f t="shared" si="1"/>
        <v>4</v>
      </c>
      <c r="S9" s="34">
        <f t="shared" si="2"/>
        <v>0</v>
      </c>
      <c r="T9" s="34">
        <f t="shared" si="3"/>
        <v>0</v>
      </c>
      <c r="U9" s="35">
        <f t="shared" si="4"/>
        <v>0</v>
      </c>
      <c r="W9" s="45"/>
      <c r="X9" s="46"/>
      <c r="Y9" s="46"/>
      <c r="Z9" s="44"/>
      <c r="AW9"/>
      <c r="AX9"/>
      <c r="AY9"/>
      <c r="AZ9"/>
      <c r="BA9"/>
      <c r="BB9"/>
    </row>
    <row r="10" spans="1:54" ht="12.75" customHeight="1" x14ac:dyDescent="0.25">
      <c r="A10" s="6"/>
      <c r="B10" s="17" t="str">
        <f t="shared" si="5"/>
        <v/>
      </c>
      <c r="C10" s="11">
        <f t="shared" si="6"/>
        <v>0.1</v>
      </c>
      <c r="D10" s="47"/>
      <c r="E10" s="48"/>
      <c r="F10" s="8">
        <f t="shared" si="7"/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0.12</v>
      </c>
      <c r="R10" s="31">
        <f t="shared" si="1"/>
        <v>5</v>
      </c>
      <c r="S10" s="32">
        <f t="shared" si="2"/>
        <v>0</v>
      </c>
      <c r="T10" s="32">
        <f t="shared" si="3"/>
        <v>0</v>
      </c>
      <c r="U10" s="33">
        <f t="shared" si="4"/>
        <v>0</v>
      </c>
      <c r="W10" s="45"/>
      <c r="X10" s="46"/>
      <c r="Y10" s="46"/>
      <c r="Z10" s="44"/>
      <c r="AW10"/>
      <c r="AX10"/>
      <c r="AY10"/>
      <c r="AZ10"/>
      <c r="BA10"/>
      <c r="BB10"/>
    </row>
    <row r="11" spans="1:54" ht="12.75" customHeight="1" x14ac:dyDescent="0.25">
      <c r="A11" s="6"/>
      <c r="B11" s="17" t="str">
        <f t="shared" si="5"/>
        <v/>
      </c>
      <c r="C11" s="11">
        <f t="shared" si="6"/>
        <v>0.11</v>
      </c>
      <c r="D11" s="47"/>
      <c r="E11" s="48"/>
      <c r="F11" s="8">
        <f t="shared" si="7"/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0.11</v>
      </c>
      <c r="R11" s="28">
        <f t="shared" si="1"/>
        <v>6</v>
      </c>
      <c r="S11" s="34">
        <f t="shared" si="2"/>
        <v>0</v>
      </c>
      <c r="T11" s="34">
        <f t="shared" si="3"/>
        <v>0</v>
      </c>
      <c r="U11" s="35">
        <f t="shared" si="4"/>
        <v>0</v>
      </c>
      <c r="W11" s="45"/>
      <c r="X11" s="46"/>
      <c r="Y11" s="46"/>
      <c r="Z11" s="44"/>
      <c r="AW11"/>
      <c r="AX11"/>
      <c r="AY11"/>
      <c r="AZ11"/>
      <c r="BA11"/>
      <c r="BB11"/>
    </row>
    <row r="12" spans="1:54" ht="12.75" customHeight="1" x14ac:dyDescent="0.25">
      <c r="A12" s="6"/>
      <c r="B12" s="17" t="str">
        <f t="shared" si="5"/>
        <v/>
      </c>
      <c r="C12" s="11">
        <f t="shared" si="6"/>
        <v>0.12</v>
      </c>
      <c r="D12" s="47"/>
      <c r="E12" s="48"/>
      <c r="F12" s="8">
        <f t="shared" si="7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0.1</v>
      </c>
      <c r="R12" s="31">
        <f t="shared" si="1"/>
        <v>7</v>
      </c>
      <c r="S12" s="32">
        <f t="shared" si="2"/>
        <v>0</v>
      </c>
      <c r="T12" s="32">
        <f t="shared" si="3"/>
        <v>0</v>
      </c>
      <c r="U12" s="33">
        <f t="shared" si="4"/>
        <v>0</v>
      </c>
      <c r="W12" s="45"/>
      <c r="X12" s="46"/>
      <c r="Y12" s="46"/>
      <c r="Z12" s="44"/>
      <c r="AW12"/>
      <c r="AX12"/>
      <c r="AY12"/>
      <c r="AZ12"/>
      <c r="BA12"/>
      <c r="BB12"/>
    </row>
    <row r="13" spans="1:54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0.09</v>
      </c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W13" s="45"/>
      <c r="X13" s="46"/>
      <c r="Y13" s="46"/>
      <c r="Z13" s="44"/>
      <c r="AW13"/>
      <c r="AX13"/>
      <c r="AY13"/>
      <c r="AZ13"/>
      <c r="BA13"/>
      <c r="BB13"/>
    </row>
    <row r="14" spans="1:54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0.08</v>
      </c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W14" s="45"/>
      <c r="X14" s="46"/>
      <c r="Y14" s="46"/>
      <c r="Z14" s="44"/>
      <c r="AW14"/>
      <c r="AX14"/>
      <c r="AY14"/>
      <c r="AZ14"/>
      <c r="BA14"/>
      <c r="BB14"/>
    </row>
    <row r="15" spans="1:54" ht="12.75" customHeight="1" thickBot="1" x14ac:dyDescent="0.3">
      <c r="A15" s="6"/>
      <c r="B15" s="18" t="str">
        <f t="shared" si="5"/>
        <v/>
      </c>
      <c r="C15" s="13">
        <f t="shared" si="6"/>
        <v>0.15</v>
      </c>
      <c r="D15" s="51"/>
      <c r="E15" s="52"/>
      <c r="F15" s="58">
        <f t="shared" si="7"/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2"/>
      <c r="N15" s="24">
        <v>11</v>
      </c>
      <c r="O15" s="12"/>
      <c r="P15" s="42">
        <f t="shared" si="0"/>
        <v>7.0000000000000007E-2</v>
      </c>
      <c r="R15" s="59">
        <f t="shared" si="1"/>
        <v>10</v>
      </c>
      <c r="S15" s="60">
        <f t="shared" si="2"/>
        <v>0</v>
      </c>
      <c r="T15" s="60">
        <f t="shared" si="3"/>
        <v>0</v>
      </c>
      <c r="U15" s="61">
        <f t="shared" si="4"/>
        <v>0</v>
      </c>
      <c r="W15" s="45"/>
      <c r="X15" s="46"/>
      <c r="Y15" s="46"/>
      <c r="Z15" s="44"/>
      <c r="AW15"/>
      <c r="AX15"/>
      <c r="AY15"/>
      <c r="AZ15"/>
      <c r="BA15"/>
      <c r="BB15"/>
    </row>
    <row r="16" spans="1:54" s="2" customFormat="1" x14ac:dyDescent="0.25">
      <c r="I16" s="39"/>
      <c r="J16" s="39"/>
      <c r="K16" s="39"/>
      <c r="L16" s="39"/>
      <c r="M16" s="39"/>
      <c r="N16" s="40"/>
      <c r="R16" s="3"/>
      <c r="S16" s="4"/>
    </row>
    <row r="17" spans="9:19" s="2" customFormat="1" x14ac:dyDescent="0.25">
      <c r="I17" s="39"/>
      <c r="J17" s="39"/>
      <c r="K17" s="39"/>
      <c r="L17" s="39"/>
      <c r="M17" s="39"/>
      <c r="N17" s="40"/>
      <c r="R17" s="3"/>
      <c r="S17" s="4"/>
    </row>
    <row r="18" spans="9:19" s="2" customFormat="1" x14ac:dyDescent="0.25">
      <c r="I18" s="39"/>
      <c r="J18" s="39"/>
      <c r="K18" s="39"/>
      <c r="L18" s="39"/>
      <c r="M18" s="39"/>
      <c r="N18" s="40"/>
      <c r="R18" s="3"/>
      <c r="S18" s="4"/>
    </row>
    <row r="19" spans="9:19" s="2" customFormat="1" x14ac:dyDescent="0.25">
      <c r="I19" s="39"/>
      <c r="J19" s="39"/>
      <c r="K19" s="39"/>
      <c r="L19" s="39"/>
      <c r="M19" s="39"/>
      <c r="N19" s="40"/>
      <c r="R19" s="3"/>
      <c r="S19" s="4"/>
    </row>
    <row r="20" spans="9:19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9:19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9:19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9:19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9:19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9:19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9:19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9:19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9:19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9:19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9:19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9:19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9:19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5">
    <cfRule type="cellIs" dxfId="14" priority="6" operator="equal">
      <formula>0</formula>
    </cfRule>
  </conditionalFormatting>
  <conditionalFormatting sqref="S6 S8 S10 S12 S14">
    <cfRule type="cellIs" dxfId="13" priority="5" operator="equal">
      <formula>0</formula>
    </cfRule>
  </conditionalFormatting>
  <conditionalFormatting sqref="T6:U6 T8:U8 T10:U10 T12:U12 T14:U14">
    <cfRule type="cellIs" dxfId="12" priority="4" operator="equal">
      <formula>0</formula>
    </cfRule>
  </conditionalFormatting>
  <conditionalFormatting sqref="S7:U7 S9:U9 S11:U11 S13:U13 S15:U15">
    <cfRule type="cellIs" dxfId="11" priority="3" operator="equal">
      <formula>0</formula>
    </cfRule>
  </conditionalFormatting>
  <conditionalFormatting sqref="G6:L15">
    <cfRule type="cellIs" dxfId="1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7" orientation="landscape" horizontalDpi="30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B317"/>
  <sheetViews>
    <sheetView workbookViewId="0">
      <selection activeCell="R15" sqref="R15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18.5703125" style="16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54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54" ht="104.25" customHeight="1" x14ac:dyDescent="0.25"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R2" s="25"/>
      <c r="S2" s="26"/>
      <c r="T2" s="20"/>
      <c r="U2" s="27"/>
      <c r="AW2"/>
      <c r="AX2"/>
      <c r="AY2"/>
      <c r="AZ2"/>
      <c r="BA2"/>
      <c r="BB2"/>
    </row>
    <row r="3" spans="1:54" ht="51.95" customHeight="1" x14ac:dyDescent="0.25"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R3" s="83" t="s">
        <v>11</v>
      </c>
      <c r="S3" s="84"/>
      <c r="T3" s="84"/>
      <c r="U3" s="85"/>
      <c r="AW3"/>
      <c r="AX3"/>
      <c r="AY3"/>
      <c r="AZ3"/>
      <c r="BA3"/>
      <c r="BB3"/>
    </row>
    <row r="4" spans="1:54" ht="51.95" customHeight="1" x14ac:dyDescent="0.25">
      <c r="B4" s="78" t="s">
        <v>113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R4" s="86" t="s">
        <v>114</v>
      </c>
      <c r="S4" s="87"/>
      <c r="T4" s="87"/>
      <c r="U4" s="88"/>
      <c r="AW4"/>
      <c r="AX4"/>
      <c r="AY4"/>
      <c r="AZ4"/>
      <c r="BA4"/>
      <c r="BB4"/>
    </row>
    <row r="5" spans="1:54" x14ac:dyDescent="0.25">
      <c r="B5" s="7" t="s">
        <v>9</v>
      </c>
      <c r="C5" s="10"/>
      <c r="D5" s="8" t="s">
        <v>1</v>
      </c>
      <c r="E5" s="8" t="s">
        <v>4</v>
      </c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 t="s">
        <v>4</v>
      </c>
      <c r="U5" s="30" t="s">
        <v>8</v>
      </c>
      <c r="W5" s="44"/>
      <c r="X5" s="44"/>
      <c r="Y5" s="44"/>
      <c r="Z5" s="44"/>
      <c r="AW5"/>
      <c r="AX5"/>
      <c r="AY5"/>
      <c r="AZ5"/>
      <c r="BA5"/>
      <c r="BB5"/>
    </row>
    <row r="6" spans="1:54" ht="12.75" customHeight="1" x14ac:dyDescent="0.25">
      <c r="A6" s="6"/>
      <c r="B6" s="17">
        <f>IF(D6=0,"",N5)</f>
        <v>1</v>
      </c>
      <c r="C6" s="11">
        <f>IF(F6="","",F6+(ROW(F6)/100))</f>
        <v>200.06</v>
      </c>
      <c r="D6" s="56" t="s">
        <v>115</v>
      </c>
      <c r="E6" s="47"/>
      <c r="F6" s="8">
        <f>SUM(G6:L6)</f>
        <v>200</v>
      </c>
      <c r="G6" s="49">
        <v>50</v>
      </c>
      <c r="H6" s="49">
        <v>50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15" si="0">IF(F6="","",LARGE(C:C,R6))</f>
        <v>200.06</v>
      </c>
      <c r="R6" s="31">
        <f t="shared" ref="R6:R15" si="1">IF(F6="","",ROW(F6)-5)</f>
        <v>1</v>
      </c>
      <c r="S6" s="32" t="str">
        <f t="shared" ref="S6:S15" si="2">IF(F6="","",VLOOKUP(P6,C:F,2,FALSE))</f>
        <v>Mirella Rayane </v>
      </c>
      <c r="T6" s="32">
        <f t="shared" ref="T6:T15" si="3">IF(F6="","",VLOOKUP(P6,C:F,3,FALSE))</f>
        <v>0</v>
      </c>
      <c r="U6" s="33">
        <f t="shared" ref="U6:U15" si="4">IF(F6="","",VLOOKUP(P6,C:F,4,FALSE))</f>
        <v>200</v>
      </c>
      <c r="W6" s="45"/>
      <c r="X6" s="46"/>
      <c r="Y6" s="46"/>
      <c r="Z6" s="44"/>
      <c r="AW6"/>
      <c r="AX6"/>
      <c r="AY6"/>
      <c r="AZ6"/>
      <c r="BA6"/>
      <c r="BB6"/>
    </row>
    <row r="7" spans="1:54" ht="12.75" customHeight="1" x14ac:dyDescent="0.25">
      <c r="B7" s="17">
        <f t="shared" ref="B7:B15" si="5">IF(D7=0,"",N6)</f>
        <v>2</v>
      </c>
      <c r="C7" s="11">
        <f t="shared" ref="C7:C15" si="6">IF(F7="","",F7+(ROW(F7)/100))</f>
        <v>160.07</v>
      </c>
      <c r="D7" s="56" t="s">
        <v>116</v>
      </c>
      <c r="E7" s="47"/>
      <c r="F7" s="8">
        <f t="shared" ref="F7:F15" si="7">SUM(G7:L7)</f>
        <v>160</v>
      </c>
      <c r="G7" s="49">
        <v>40</v>
      </c>
      <c r="H7" s="49">
        <v>40</v>
      </c>
      <c r="I7" s="49">
        <v>40</v>
      </c>
      <c r="J7" s="49">
        <v>40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160.07</v>
      </c>
      <c r="R7" s="28">
        <f t="shared" si="1"/>
        <v>2</v>
      </c>
      <c r="S7" s="34" t="str">
        <f t="shared" si="2"/>
        <v>Fernanda Paula Xavier </v>
      </c>
      <c r="T7" s="34">
        <f t="shared" si="3"/>
        <v>0</v>
      </c>
      <c r="U7" s="35">
        <f t="shared" si="4"/>
        <v>160</v>
      </c>
      <c r="W7" s="45"/>
      <c r="X7" s="46"/>
      <c r="Y7" s="46"/>
      <c r="Z7" s="44"/>
      <c r="AW7"/>
      <c r="AX7"/>
      <c r="AY7"/>
      <c r="AZ7"/>
      <c r="BA7"/>
      <c r="BB7"/>
    </row>
    <row r="8" spans="1:54" ht="12.75" customHeight="1" x14ac:dyDescent="0.25">
      <c r="B8" s="17">
        <f t="shared" si="5"/>
        <v>3</v>
      </c>
      <c r="C8" s="11">
        <f t="shared" si="6"/>
        <v>120.08</v>
      </c>
      <c r="D8" s="56" t="s">
        <v>117</v>
      </c>
      <c r="E8" s="47"/>
      <c r="F8" s="8">
        <f t="shared" si="7"/>
        <v>120</v>
      </c>
      <c r="G8" s="49">
        <v>35</v>
      </c>
      <c r="H8" s="49">
        <v>20</v>
      </c>
      <c r="I8" s="49">
        <v>30</v>
      </c>
      <c r="J8" s="49">
        <v>35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120.08</v>
      </c>
      <c r="R8" s="31">
        <f t="shared" si="1"/>
        <v>3</v>
      </c>
      <c r="S8" s="32" t="str">
        <f t="shared" si="2"/>
        <v>Iracilda Maria Quedes </v>
      </c>
      <c r="T8" s="32">
        <f t="shared" si="3"/>
        <v>0</v>
      </c>
      <c r="U8" s="33">
        <f t="shared" si="4"/>
        <v>120</v>
      </c>
      <c r="W8" s="45"/>
      <c r="X8" s="46"/>
      <c r="Y8" s="46"/>
      <c r="Z8" s="44"/>
      <c r="AW8"/>
      <c r="AX8"/>
      <c r="AY8"/>
      <c r="AZ8"/>
      <c r="BA8"/>
      <c r="BB8"/>
    </row>
    <row r="9" spans="1:54" ht="12.75" customHeight="1" x14ac:dyDescent="0.25">
      <c r="A9" s="6"/>
      <c r="B9" s="17">
        <f t="shared" si="5"/>
        <v>4</v>
      </c>
      <c r="C9" s="11">
        <f t="shared" si="6"/>
        <v>95.09</v>
      </c>
      <c r="D9" s="56" t="s">
        <v>118</v>
      </c>
      <c r="E9" s="47"/>
      <c r="F9" s="8">
        <f t="shared" si="7"/>
        <v>95</v>
      </c>
      <c r="G9" s="49">
        <v>30</v>
      </c>
      <c r="H9" s="49">
        <v>30</v>
      </c>
      <c r="I9" s="49">
        <v>35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95.09</v>
      </c>
      <c r="R9" s="28">
        <f t="shared" si="1"/>
        <v>4</v>
      </c>
      <c r="S9" s="34" t="str">
        <f t="shared" si="2"/>
        <v>Marineide Rodrigues </v>
      </c>
      <c r="T9" s="34">
        <f t="shared" si="3"/>
        <v>0</v>
      </c>
      <c r="U9" s="35">
        <f t="shared" si="4"/>
        <v>95</v>
      </c>
      <c r="W9" s="45"/>
      <c r="X9" s="46"/>
      <c r="Y9" s="46"/>
      <c r="Z9" s="44"/>
      <c r="AW9"/>
      <c r="AX9"/>
      <c r="AY9"/>
      <c r="AZ9"/>
      <c r="BA9"/>
      <c r="BB9"/>
    </row>
    <row r="10" spans="1:54" ht="12.75" customHeight="1" x14ac:dyDescent="0.25">
      <c r="A10" s="6"/>
      <c r="B10" s="17">
        <f t="shared" si="5"/>
        <v>5</v>
      </c>
      <c r="C10" s="11">
        <f t="shared" si="6"/>
        <v>25.1</v>
      </c>
      <c r="D10" s="56" t="s">
        <v>119</v>
      </c>
      <c r="E10" s="47"/>
      <c r="F10" s="8">
        <f t="shared" si="7"/>
        <v>25</v>
      </c>
      <c r="G10" s="49">
        <v>25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35.119999999999997</v>
      </c>
      <c r="R10" s="31">
        <f t="shared" si="1"/>
        <v>5</v>
      </c>
      <c r="S10" s="32" t="str">
        <f t="shared" si="2"/>
        <v>Pamela Alves</v>
      </c>
      <c r="T10" s="32">
        <f t="shared" si="3"/>
        <v>0</v>
      </c>
      <c r="U10" s="33">
        <f t="shared" si="4"/>
        <v>35</v>
      </c>
      <c r="W10" s="45"/>
      <c r="X10" s="46"/>
      <c r="Y10" s="46"/>
      <c r="Z10" s="44"/>
      <c r="AW10"/>
      <c r="AX10"/>
      <c r="AY10"/>
      <c r="AZ10"/>
      <c r="BA10"/>
      <c r="BB10"/>
    </row>
    <row r="11" spans="1:54" ht="12.75" customHeight="1" x14ac:dyDescent="0.25">
      <c r="A11" s="6"/>
      <c r="B11" s="17">
        <f t="shared" si="5"/>
        <v>6</v>
      </c>
      <c r="C11" s="11">
        <f t="shared" si="6"/>
        <v>25.11</v>
      </c>
      <c r="D11" s="56" t="s">
        <v>154</v>
      </c>
      <c r="E11" s="48"/>
      <c r="F11" s="8">
        <f t="shared" si="7"/>
        <v>25</v>
      </c>
      <c r="G11" s="49">
        <v>0</v>
      </c>
      <c r="H11" s="49">
        <v>25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25.11</v>
      </c>
      <c r="R11" s="28">
        <f t="shared" si="1"/>
        <v>6</v>
      </c>
      <c r="S11" s="34" t="str">
        <f t="shared" si="2"/>
        <v>Daniele Maria</v>
      </c>
      <c r="T11" s="34">
        <f t="shared" si="3"/>
        <v>0</v>
      </c>
      <c r="U11" s="35">
        <f t="shared" si="4"/>
        <v>25</v>
      </c>
      <c r="W11" s="45"/>
      <c r="X11" s="46"/>
      <c r="Y11" s="46"/>
      <c r="Z11" s="44"/>
      <c r="AW11"/>
      <c r="AX11"/>
      <c r="AY11"/>
      <c r="AZ11"/>
      <c r="BA11"/>
      <c r="BB11"/>
    </row>
    <row r="12" spans="1:54" ht="12.75" customHeight="1" x14ac:dyDescent="0.25">
      <c r="A12" s="6"/>
      <c r="B12" s="17">
        <f t="shared" si="5"/>
        <v>7</v>
      </c>
      <c r="C12" s="11">
        <f t="shared" si="6"/>
        <v>35.119999999999997</v>
      </c>
      <c r="D12" s="56" t="s">
        <v>155</v>
      </c>
      <c r="E12" s="48"/>
      <c r="F12" s="8">
        <f t="shared" si="7"/>
        <v>35</v>
      </c>
      <c r="G12" s="49">
        <v>0</v>
      </c>
      <c r="H12" s="49">
        <v>35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25.1</v>
      </c>
      <c r="R12" s="31">
        <f t="shared" si="1"/>
        <v>7</v>
      </c>
      <c r="S12" s="32" t="str">
        <f t="shared" si="2"/>
        <v>Marta Maria da Silva </v>
      </c>
      <c r="T12" s="32">
        <f t="shared" si="3"/>
        <v>0</v>
      </c>
      <c r="U12" s="33">
        <f t="shared" si="4"/>
        <v>25</v>
      </c>
      <c r="W12" s="45"/>
      <c r="X12" s="46"/>
      <c r="Y12" s="46"/>
      <c r="Z12" s="44"/>
      <c r="AW12"/>
      <c r="AX12"/>
      <c r="AY12"/>
      <c r="AZ12"/>
      <c r="BA12"/>
      <c r="BB12"/>
    </row>
    <row r="13" spans="1:54" ht="12.75" customHeight="1" x14ac:dyDescent="0.25">
      <c r="A13" s="6"/>
      <c r="B13" s="17">
        <f t="shared" si="5"/>
        <v>8</v>
      </c>
      <c r="C13" s="11">
        <f t="shared" si="6"/>
        <v>15.13</v>
      </c>
      <c r="D13" s="56" t="s">
        <v>156</v>
      </c>
      <c r="E13" s="48"/>
      <c r="F13" s="8">
        <f t="shared" si="7"/>
        <v>15</v>
      </c>
      <c r="G13" s="49">
        <v>0</v>
      </c>
      <c r="H13" s="49">
        <v>15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15.13</v>
      </c>
      <c r="R13" s="28">
        <f t="shared" si="1"/>
        <v>8</v>
      </c>
      <c r="S13" s="34" t="str">
        <f t="shared" si="2"/>
        <v>Conceição Margarida</v>
      </c>
      <c r="T13" s="34">
        <f t="shared" si="3"/>
        <v>0</v>
      </c>
      <c r="U13" s="35">
        <f t="shared" si="4"/>
        <v>15</v>
      </c>
      <c r="W13" s="45"/>
      <c r="X13" s="46"/>
      <c r="Y13" s="46"/>
      <c r="Z13" s="44"/>
      <c r="AW13"/>
      <c r="AX13"/>
      <c r="AY13"/>
      <c r="AZ13"/>
      <c r="BA13"/>
      <c r="BB13"/>
    </row>
    <row r="14" spans="1:54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56"/>
      <c r="E14" s="48"/>
      <c r="F14" s="8">
        <f t="shared" si="7"/>
        <v>0</v>
      </c>
      <c r="G14" s="49">
        <v>0</v>
      </c>
      <c r="H14" s="49">
        <v>0</v>
      </c>
      <c r="I14" s="49"/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0.15</v>
      </c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W14" s="45"/>
      <c r="X14" s="46"/>
      <c r="Y14" s="46"/>
      <c r="Z14" s="44"/>
      <c r="AW14"/>
      <c r="AX14"/>
      <c r="AY14"/>
      <c r="AZ14"/>
      <c r="BA14"/>
      <c r="BB14"/>
    </row>
    <row r="15" spans="1:54" ht="12.75" customHeight="1" thickBot="1" x14ac:dyDescent="0.3">
      <c r="A15" s="6"/>
      <c r="B15" s="18" t="str">
        <f t="shared" si="5"/>
        <v/>
      </c>
      <c r="C15" s="13">
        <f t="shared" si="6"/>
        <v>0.15</v>
      </c>
      <c r="D15" s="51"/>
      <c r="E15" s="52"/>
      <c r="F15" s="58">
        <f t="shared" si="7"/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2"/>
      <c r="N15" s="24">
        <v>11</v>
      </c>
      <c r="O15" s="12"/>
      <c r="P15" s="42">
        <f t="shared" si="0"/>
        <v>0.14000000000000001</v>
      </c>
      <c r="R15" s="59">
        <f t="shared" si="1"/>
        <v>10</v>
      </c>
      <c r="S15" s="60">
        <f t="shared" si="2"/>
        <v>0</v>
      </c>
      <c r="T15" s="60">
        <f t="shared" si="3"/>
        <v>0</v>
      </c>
      <c r="U15" s="61">
        <f t="shared" si="4"/>
        <v>0</v>
      </c>
      <c r="W15" s="45"/>
      <c r="X15" s="46"/>
      <c r="Y15" s="46"/>
      <c r="Z15" s="44"/>
      <c r="AW15"/>
      <c r="AX15"/>
      <c r="AY15"/>
      <c r="AZ15"/>
      <c r="BA15"/>
      <c r="BB15"/>
    </row>
    <row r="16" spans="1:54" s="2" customFormat="1" x14ac:dyDescent="0.25">
      <c r="I16" s="39"/>
      <c r="J16" s="39"/>
      <c r="K16" s="39"/>
      <c r="L16" s="39"/>
      <c r="M16" s="39"/>
      <c r="N16" s="40"/>
      <c r="R16" s="3"/>
      <c r="S16" s="4"/>
    </row>
    <row r="17" spans="9:19" s="2" customFormat="1" x14ac:dyDescent="0.25">
      <c r="I17" s="39"/>
      <c r="J17" s="39"/>
      <c r="K17" s="39"/>
      <c r="L17" s="39"/>
      <c r="M17" s="39"/>
      <c r="N17" s="40"/>
      <c r="R17" s="3"/>
      <c r="S17" s="4"/>
    </row>
    <row r="18" spans="9:19" s="2" customFormat="1" x14ac:dyDescent="0.25">
      <c r="I18" s="39"/>
      <c r="J18" s="39"/>
      <c r="K18" s="39"/>
      <c r="L18" s="39"/>
      <c r="M18" s="39"/>
      <c r="N18" s="40"/>
      <c r="R18" s="3"/>
      <c r="S18" s="4"/>
    </row>
    <row r="19" spans="9:19" s="2" customFormat="1" x14ac:dyDescent="0.25">
      <c r="I19" s="39"/>
      <c r="J19" s="39"/>
      <c r="K19" s="39"/>
      <c r="L19" s="39"/>
      <c r="M19" s="39"/>
      <c r="N19" s="40"/>
      <c r="R19" s="3"/>
      <c r="S19" s="4"/>
    </row>
    <row r="20" spans="9:19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9:19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9:19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9:19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9:19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9:19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9:19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9:19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9:19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9:19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9:19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9:19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9:19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5">
    <cfRule type="cellIs" dxfId="9" priority="5" operator="equal">
      <formula>0</formula>
    </cfRule>
  </conditionalFormatting>
  <conditionalFormatting sqref="S6 S8 S10 S12 S14">
    <cfRule type="cellIs" dxfId="8" priority="4" operator="equal">
      <formula>0</formula>
    </cfRule>
  </conditionalFormatting>
  <conditionalFormatting sqref="T6:U6 T8:U8 T10:U10 T12:U12 T14:U14">
    <cfRule type="cellIs" dxfId="7" priority="3" operator="equal">
      <formula>0</formula>
    </cfRule>
  </conditionalFormatting>
  <conditionalFormatting sqref="S7:U7 S9:U9 S11:U11 S13:U13 S15:U15">
    <cfRule type="cellIs" dxfId="6" priority="2" operator="equal">
      <formula>0</formula>
    </cfRule>
  </conditionalFormatting>
  <conditionalFormatting sqref="G6:L15">
    <cfRule type="cellIs" dxfId="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7" orientation="landscape" horizontalDpi="30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BB317"/>
  <sheetViews>
    <sheetView tabSelected="1" workbookViewId="0">
      <selection activeCell="U25" sqref="U25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18.5703125" style="16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54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54" ht="104.25" customHeight="1" x14ac:dyDescent="0.25"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R2" s="25"/>
      <c r="S2" s="26"/>
      <c r="T2" s="20"/>
      <c r="U2" s="27"/>
      <c r="AW2"/>
      <c r="AX2"/>
      <c r="AY2"/>
      <c r="AZ2"/>
      <c r="BA2"/>
      <c r="BB2"/>
    </row>
    <row r="3" spans="1:54" ht="51.95" customHeight="1" x14ac:dyDescent="0.25"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R3" s="83" t="s">
        <v>11</v>
      </c>
      <c r="S3" s="84"/>
      <c r="T3" s="84"/>
      <c r="U3" s="85"/>
      <c r="AW3"/>
      <c r="AX3"/>
      <c r="AY3"/>
      <c r="AZ3"/>
      <c r="BA3"/>
      <c r="BB3"/>
    </row>
    <row r="4" spans="1:54" ht="51.95" customHeight="1" x14ac:dyDescent="0.25">
      <c r="B4" s="78" t="s">
        <v>158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R4" s="86" t="s">
        <v>159</v>
      </c>
      <c r="S4" s="87"/>
      <c r="T4" s="87"/>
      <c r="U4" s="88"/>
      <c r="AW4"/>
      <c r="AX4"/>
      <c r="AY4"/>
      <c r="AZ4"/>
      <c r="BA4"/>
      <c r="BB4"/>
    </row>
    <row r="5" spans="1:54" x14ac:dyDescent="0.25">
      <c r="B5" s="7" t="s">
        <v>9</v>
      </c>
      <c r="C5" s="10"/>
      <c r="D5" s="8" t="s">
        <v>1</v>
      </c>
      <c r="E5" s="8" t="s">
        <v>4</v>
      </c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 t="s">
        <v>4</v>
      </c>
      <c r="U5" s="30" t="s">
        <v>8</v>
      </c>
      <c r="W5" s="44"/>
      <c r="X5" s="44"/>
      <c r="Y5" s="44"/>
      <c r="Z5" s="44"/>
      <c r="AW5"/>
      <c r="AX5"/>
      <c r="AY5"/>
      <c r="AZ5"/>
      <c r="BA5"/>
      <c r="BB5"/>
    </row>
    <row r="6" spans="1:54" ht="12.75" customHeight="1" x14ac:dyDescent="0.25">
      <c r="A6" s="6"/>
      <c r="B6" s="17">
        <f>IF(D6=0,"",N5)</f>
        <v>1</v>
      </c>
      <c r="C6" s="11">
        <f>IF(F6="","",F6+(ROW(F6)/100))</f>
        <v>190.06</v>
      </c>
      <c r="D6" s="56" t="s">
        <v>120</v>
      </c>
      <c r="E6" s="47"/>
      <c r="F6" s="8">
        <f>SUM(G6:L6)</f>
        <v>190</v>
      </c>
      <c r="G6" s="49">
        <v>50</v>
      </c>
      <c r="H6" s="49">
        <v>40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15" si="0">IF(F6="","",LARGE(C:C,R6))</f>
        <v>190.06</v>
      </c>
      <c r="R6" s="31">
        <f t="shared" ref="R6:R15" si="1">IF(F6="","",ROW(F6)-5)</f>
        <v>1</v>
      </c>
      <c r="S6" s="32" t="str">
        <f t="shared" ref="S6:S15" si="2">IF(F6="","",VLOOKUP(P6,C:F,2,FALSE))</f>
        <v>Angélica Laryssa </v>
      </c>
      <c r="T6" s="32">
        <f t="shared" ref="T6:T15" si="3">IF(F6="","",VLOOKUP(P6,C:F,3,FALSE))</f>
        <v>0</v>
      </c>
      <c r="U6" s="33">
        <f t="shared" ref="U6:U15" si="4">IF(F6="","",VLOOKUP(P6,C:F,4,FALSE))</f>
        <v>190</v>
      </c>
      <c r="W6" s="45"/>
      <c r="X6" s="46"/>
      <c r="Y6" s="46"/>
      <c r="Z6" s="44"/>
      <c r="AW6"/>
      <c r="AX6"/>
      <c r="AY6"/>
      <c r="AZ6"/>
      <c r="BA6"/>
      <c r="BB6"/>
    </row>
    <row r="7" spans="1:54" ht="12.75" customHeight="1" x14ac:dyDescent="0.25">
      <c r="B7" s="17">
        <f t="shared" ref="B7:B15" si="5">IF(D7=0,"",N6)</f>
        <v>2</v>
      </c>
      <c r="C7" s="11">
        <f t="shared" ref="C7:C15" si="6">IF(F7="","",F7+(ROW(F7)/100))</f>
        <v>40.07</v>
      </c>
      <c r="D7" s="56" t="s">
        <v>121</v>
      </c>
      <c r="E7" s="47"/>
      <c r="F7" s="8">
        <f t="shared" ref="F7:F15" si="7">SUM(G7:L7)</f>
        <v>40</v>
      </c>
      <c r="G7" s="49">
        <v>40</v>
      </c>
      <c r="H7" s="49"/>
      <c r="I7" s="49">
        <v>0</v>
      </c>
      <c r="J7" s="49">
        <v>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50.08</v>
      </c>
      <c r="R7" s="28">
        <f t="shared" si="1"/>
        <v>2</v>
      </c>
      <c r="S7" s="34" t="str">
        <f t="shared" si="2"/>
        <v>Kawani Sofia</v>
      </c>
      <c r="T7" s="34">
        <f t="shared" si="3"/>
        <v>0</v>
      </c>
      <c r="U7" s="35">
        <f t="shared" si="4"/>
        <v>50</v>
      </c>
      <c r="W7" s="45"/>
      <c r="X7" s="46"/>
      <c r="Y7" s="46"/>
      <c r="Z7" s="44"/>
      <c r="AW7"/>
      <c r="AX7"/>
      <c r="AY7"/>
      <c r="AZ7"/>
      <c r="BA7"/>
      <c r="BB7"/>
    </row>
    <row r="8" spans="1:54" ht="12.75" customHeight="1" x14ac:dyDescent="0.25">
      <c r="B8" s="17">
        <f t="shared" si="5"/>
        <v>3</v>
      </c>
      <c r="C8" s="11">
        <f t="shared" si="6"/>
        <v>50.08</v>
      </c>
      <c r="D8" s="56" t="s">
        <v>157</v>
      </c>
      <c r="E8" s="47"/>
      <c r="F8" s="8">
        <f t="shared" si="7"/>
        <v>50</v>
      </c>
      <c r="G8" s="49"/>
      <c r="H8" s="49">
        <v>50</v>
      </c>
      <c r="I8" s="49">
        <v>0</v>
      </c>
      <c r="J8" s="49">
        <v>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40.07</v>
      </c>
      <c r="R8" s="31">
        <f t="shared" si="1"/>
        <v>3</v>
      </c>
      <c r="S8" s="32" t="str">
        <f t="shared" si="2"/>
        <v>Vívian Santos </v>
      </c>
      <c r="T8" s="32">
        <f t="shared" si="3"/>
        <v>0</v>
      </c>
      <c r="U8" s="33">
        <f t="shared" si="4"/>
        <v>40</v>
      </c>
      <c r="W8" s="45"/>
      <c r="X8" s="46"/>
      <c r="Y8" s="46"/>
      <c r="Z8" s="44"/>
      <c r="AW8"/>
      <c r="AX8"/>
      <c r="AY8"/>
      <c r="AZ8"/>
      <c r="BA8"/>
      <c r="BB8"/>
    </row>
    <row r="9" spans="1:54" ht="12.75" customHeight="1" x14ac:dyDescent="0.25">
      <c r="A9" s="6"/>
      <c r="B9" s="17" t="str">
        <f t="shared" si="5"/>
        <v/>
      </c>
      <c r="C9" s="11">
        <f t="shared" si="6"/>
        <v>0.09</v>
      </c>
      <c r="D9" s="56"/>
      <c r="E9" s="47"/>
      <c r="F9" s="8">
        <f t="shared" si="7"/>
        <v>0</v>
      </c>
      <c r="G9" s="49"/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0.15</v>
      </c>
      <c r="R9" s="28">
        <f t="shared" si="1"/>
        <v>4</v>
      </c>
      <c r="S9" s="34">
        <f t="shared" si="2"/>
        <v>0</v>
      </c>
      <c r="T9" s="34">
        <f t="shared" si="3"/>
        <v>0</v>
      </c>
      <c r="U9" s="35">
        <f t="shared" si="4"/>
        <v>0</v>
      </c>
      <c r="W9" s="45"/>
      <c r="X9" s="46"/>
      <c r="Y9" s="46"/>
      <c r="Z9" s="44"/>
      <c r="AW9"/>
      <c r="AX9"/>
      <c r="AY9"/>
      <c r="AZ9"/>
      <c r="BA9"/>
      <c r="BB9"/>
    </row>
    <row r="10" spans="1:54" ht="12.75" customHeight="1" x14ac:dyDescent="0.25">
      <c r="A10" s="6"/>
      <c r="B10" s="17" t="str">
        <f t="shared" si="5"/>
        <v/>
      </c>
      <c r="C10" s="11">
        <f t="shared" si="6"/>
        <v>0.1</v>
      </c>
      <c r="D10" s="56"/>
      <c r="E10" s="47"/>
      <c r="F10" s="8">
        <f t="shared" si="7"/>
        <v>0</v>
      </c>
      <c r="G10" s="49"/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0.14000000000000001</v>
      </c>
      <c r="R10" s="31">
        <f t="shared" si="1"/>
        <v>5</v>
      </c>
      <c r="S10" s="32">
        <f t="shared" si="2"/>
        <v>0</v>
      </c>
      <c r="T10" s="32">
        <f t="shared" si="3"/>
        <v>0</v>
      </c>
      <c r="U10" s="33">
        <f t="shared" si="4"/>
        <v>0</v>
      </c>
      <c r="W10" s="45"/>
      <c r="X10" s="46"/>
      <c r="Y10" s="46"/>
      <c r="Z10" s="44"/>
      <c r="AW10"/>
      <c r="AX10"/>
      <c r="AY10"/>
      <c r="AZ10"/>
      <c r="BA10"/>
      <c r="BB10"/>
    </row>
    <row r="11" spans="1:54" ht="12.75" customHeight="1" x14ac:dyDescent="0.25">
      <c r="A11" s="6"/>
      <c r="B11" s="17" t="str">
        <f t="shared" si="5"/>
        <v/>
      </c>
      <c r="C11" s="11">
        <f t="shared" si="6"/>
        <v>0.11</v>
      </c>
      <c r="D11" s="55"/>
      <c r="E11" s="48"/>
      <c r="F11" s="8">
        <f t="shared" si="7"/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0.13</v>
      </c>
      <c r="R11" s="28">
        <f t="shared" si="1"/>
        <v>6</v>
      </c>
      <c r="S11" s="34">
        <f t="shared" si="2"/>
        <v>0</v>
      </c>
      <c r="T11" s="34">
        <f t="shared" si="3"/>
        <v>0</v>
      </c>
      <c r="U11" s="35">
        <f t="shared" si="4"/>
        <v>0</v>
      </c>
      <c r="W11" s="45"/>
      <c r="X11" s="46"/>
      <c r="Y11" s="46"/>
      <c r="Z11" s="44"/>
      <c r="AW11"/>
      <c r="AX11"/>
      <c r="AY11"/>
      <c r="AZ11"/>
      <c r="BA11"/>
      <c r="BB11"/>
    </row>
    <row r="12" spans="1:54" ht="12.75" customHeight="1" x14ac:dyDescent="0.25">
      <c r="A12" s="6"/>
      <c r="B12" s="17" t="str">
        <f t="shared" si="5"/>
        <v/>
      </c>
      <c r="C12" s="11">
        <f t="shared" si="6"/>
        <v>0.12</v>
      </c>
      <c r="D12" s="47"/>
      <c r="E12" s="48"/>
      <c r="F12" s="8">
        <f t="shared" si="7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0.12</v>
      </c>
      <c r="R12" s="31">
        <f t="shared" si="1"/>
        <v>7</v>
      </c>
      <c r="S12" s="32">
        <f t="shared" si="2"/>
        <v>0</v>
      </c>
      <c r="T12" s="32">
        <f t="shared" si="3"/>
        <v>0</v>
      </c>
      <c r="U12" s="33">
        <f t="shared" si="4"/>
        <v>0</v>
      </c>
      <c r="W12" s="45"/>
      <c r="X12" s="46"/>
      <c r="Y12" s="46"/>
      <c r="Z12" s="44"/>
      <c r="AW12"/>
      <c r="AX12"/>
      <c r="AY12"/>
      <c r="AZ12"/>
      <c r="BA12"/>
      <c r="BB12"/>
    </row>
    <row r="13" spans="1:54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0.11</v>
      </c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W13" s="45"/>
      <c r="X13" s="46"/>
      <c r="Y13" s="46"/>
      <c r="Z13" s="44"/>
      <c r="AW13"/>
      <c r="AX13"/>
      <c r="AY13"/>
      <c r="AZ13"/>
      <c r="BA13"/>
      <c r="BB13"/>
    </row>
    <row r="14" spans="1:54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</v>
      </c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W14" s="45"/>
      <c r="X14" s="46"/>
      <c r="Y14" s="46"/>
      <c r="Z14" s="44"/>
      <c r="AW14"/>
      <c r="AX14"/>
      <c r="AY14"/>
      <c r="AZ14"/>
      <c r="BA14"/>
      <c r="BB14"/>
    </row>
    <row r="15" spans="1:54" ht="12.75" customHeight="1" thickBot="1" x14ac:dyDescent="0.3">
      <c r="A15" s="6"/>
      <c r="B15" s="18" t="str">
        <f t="shared" si="5"/>
        <v/>
      </c>
      <c r="C15" s="13">
        <f t="shared" si="6"/>
        <v>0.15</v>
      </c>
      <c r="D15" s="51"/>
      <c r="E15" s="52"/>
      <c r="F15" s="58">
        <f t="shared" si="7"/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  <c r="M15" s="2"/>
      <c r="N15" s="24">
        <v>11</v>
      </c>
      <c r="O15" s="12"/>
      <c r="P15" s="42">
        <f t="shared" si="0"/>
        <v>0.09</v>
      </c>
      <c r="R15" s="59">
        <f t="shared" si="1"/>
        <v>10</v>
      </c>
      <c r="S15" s="60">
        <f t="shared" si="2"/>
        <v>0</v>
      </c>
      <c r="T15" s="60">
        <f t="shared" si="3"/>
        <v>0</v>
      </c>
      <c r="U15" s="61">
        <f t="shared" si="4"/>
        <v>0</v>
      </c>
      <c r="W15" s="45"/>
      <c r="X15" s="46"/>
      <c r="Y15" s="46"/>
      <c r="Z15" s="44"/>
      <c r="AW15"/>
      <c r="AX15"/>
      <c r="AY15"/>
      <c r="AZ15"/>
      <c r="BA15"/>
      <c r="BB15"/>
    </row>
    <row r="16" spans="1:54" s="2" customFormat="1" x14ac:dyDescent="0.25">
      <c r="I16" s="39"/>
      <c r="J16" s="39"/>
      <c r="K16" s="39"/>
      <c r="L16" s="39"/>
      <c r="M16" s="39"/>
      <c r="N16" s="40"/>
      <c r="R16" s="3"/>
      <c r="S16" s="4"/>
    </row>
    <row r="17" spans="9:19" s="2" customFormat="1" x14ac:dyDescent="0.25">
      <c r="I17" s="39"/>
      <c r="J17" s="39"/>
      <c r="K17" s="39"/>
      <c r="L17" s="39"/>
      <c r="M17" s="39"/>
      <c r="N17" s="40"/>
      <c r="R17" s="3"/>
      <c r="S17" s="4"/>
    </row>
    <row r="18" spans="9:19" s="2" customFormat="1" x14ac:dyDescent="0.25">
      <c r="I18" s="39"/>
      <c r="J18" s="39"/>
      <c r="K18" s="39"/>
      <c r="L18" s="39"/>
      <c r="M18" s="39"/>
      <c r="N18" s="40"/>
      <c r="R18" s="3"/>
      <c r="S18" s="4"/>
    </row>
    <row r="19" spans="9:19" s="2" customFormat="1" x14ac:dyDescent="0.25">
      <c r="I19" s="39"/>
      <c r="J19" s="39"/>
      <c r="K19" s="39"/>
      <c r="L19" s="39"/>
      <c r="M19" s="39"/>
      <c r="N19" s="40"/>
      <c r="R19" s="3"/>
      <c r="S19" s="4"/>
    </row>
    <row r="20" spans="9:19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9:19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9:19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9:19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9:19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9:19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9:19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9:19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9:19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9:19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9:19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9:19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9:19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5">
    <cfRule type="cellIs" dxfId="4" priority="5" operator="equal">
      <formula>0</formula>
    </cfRule>
  </conditionalFormatting>
  <conditionalFormatting sqref="S6 S8 S10 S12 S14">
    <cfRule type="cellIs" dxfId="3" priority="4" operator="equal">
      <formula>0</formula>
    </cfRule>
  </conditionalFormatting>
  <conditionalFormatting sqref="T6:U6 T8:U8 T10:U10 T12:U12 T14:U14">
    <cfRule type="cellIs" dxfId="2" priority="3" operator="equal">
      <formula>0</formula>
    </cfRule>
  </conditionalFormatting>
  <conditionalFormatting sqref="S7:U7 S9:U9 S11:U11 S13:U13 S15:U15">
    <cfRule type="cellIs" dxfId="1" priority="2" operator="equal">
      <formula>0</formula>
    </cfRule>
  </conditionalFormatting>
  <conditionalFormatting sqref="G6:L15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321"/>
  <sheetViews>
    <sheetView workbookViewId="0">
      <selection activeCell="R6" sqref="R6:U12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51.28515625" customWidth="1"/>
    <col min="5" max="5" width="6.4257812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4.5703125" style="16" customWidth="1"/>
    <col min="20" max="20" width="2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26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26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</row>
    <row r="3" spans="1:26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</row>
    <row r="4" spans="1:26" customFormat="1" ht="51.95" customHeight="1" x14ac:dyDescent="0.25">
      <c r="A4" s="2"/>
      <c r="B4" s="78" t="s">
        <v>14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13</v>
      </c>
      <c r="S4" s="87"/>
      <c r="T4" s="87"/>
      <c r="U4" s="88"/>
      <c r="V4" s="2"/>
      <c r="W4" s="2"/>
      <c r="X4" s="2"/>
      <c r="Y4" s="2"/>
      <c r="Z4" s="2"/>
    </row>
    <row r="5" spans="1:26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</row>
    <row r="6" spans="1:26" customFormat="1" ht="12.75" customHeight="1" x14ac:dyDescent="0.25">
      <c r="A6" s="6"/>
      <c r="B6" s="17">
        <f>IF(D6=0,"",N5)</f>
        <v>1</v>
      </c>
      <c r="C6" s="11">
        <f>IF(F6="","",F6+(ROW(F6)/100))</f>
        <v>200.06</v>
      </c>
      <c r="D6" s="56" t="s">
        <v>127</v>
      </c>
      <c r="E6" s="47"/>
      <c r="F6" s="8">
        <f>SUM(G6:L6)</f>
        <v>200</v>
      </c>
      <c r="G6" s="49">
        <v>50</v>
      </c>
      <c r="H6" s="49">
        <v>50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19" si="0">IF(F6="","",LARGE(C:C,R6))</f>
        <v>200.06</v>
      </c>
      <c r="Q6" s="2"/>
      <c r="R6" s="31">
        <f t="shared" ref="R6:R19" si="1">IF(F6="","",ROW(F6)-5)</f>
        <v>1</v>
      </c>
      <c r="S6" s="32" t="str">
        <f t="shared" ref="S6:S19" si="2">IF(F6="","",VLOOKUP(P6,C:F,2,FALSE))</f>
        <v>Ronaldo Zeferino Barros </v>
      </c>
      <c r="T6" s="32">
        <f t="shared" ref="T6:T19" si="3">IF(F6="","",VLOOKUP(P6,C:F,3,FALSE))</f>
        <v>0</v>
      </c>
      <c r="U6" s="33">
        <f t="shared" ref="U6:U19" si="4">IF(F6="","",VLOOKUP(P6,C:F,4,FALSE))</f>
        <v>200</v>
      </c>
      <c r="V6" s="2"/>
      <c r="W6" s="45"/>
      <c r="X6" s="46"/>
      <c r="Y6" s="46"/>
      <c r="Z6" s="44"/>
    </row>
    <row r="7" spans="1:26" customFormat="1" ht="12.75" customHeight="1" x14ac:dyDescent="0.25">
      <c r="A7" s="2"/>
      <c r="B7" s="17">
        <f t="shared" ref="B7:B19" si="5">IF(D7=0,"",N6)</f>
        <v>2</v>
      </c>
      <c r="C7" s="11">
        <f t="shared" ref="C7:C19" si="6">IF(F7="","",F7+(ROW(F7)/100))</f>
        <v>150.07</v>
      </c>
      <c r="D7" s="56" t="s">
        <v>43</v>
      </c>
      <c r="E7" s="47"/>
      <c r="F7" s="8">
        <f t="shared" ref="F7:F19" si="7">SUM(G7:L7)</f>
        <v>150</v>
      </c>
      <c r="G7" s="49">
        <v>40</v>
      </c>
      <c r="H7" s="49">
        <v>35</v>
      </c>
      <c r="I7" s="49">
        <v>40</v>
      </c>
      <c r="J7" s="49">
        <v>35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150.07</v>
      </c>
      <c r="Q7" s="2"/>
      <c r="R7" s="28">
        <f t="shared" si="1"/>
        <v>2</v>
      </c>
      <c r="S7" s="34" t="str">
        <f t="shared" si="2"/>
        <v>João Hermínio de Q. Filhos </v>
      </c>
      <c r="T7" s="34">
        <f t="shared" si="3"/>
        <v>0</v>
      </c>
      <c r="U7" s="35">
        <f t="shared" si="4"/>
        <v>150</v>
      </c>
      <c r="V7" s="2"/>
      <c r="W7" s="45"/>
      <c r="X7" s="46"/>
      <c r="Y7" s="46"/>
      <c r="Z7" s="44"/>
    </row>
    <row r="8" spans="1:26" customFormat="1" ht="12.75" customHeight="1" x14ac:dyDescent="0.25">
      <c r="A8" s="2"/>
      <c r="B8" s="17">
        <f t="shared" si="5"/>
        <v>3</v>
      </c>
      <c r="C8" s="11">
        <f t="shared" si="6"/>
        <v>140.08000000000001</v>
      </c>
      <c r="D8" s="56" t="s">
        <v>44</v>
      </c>
      <c r="E8" s="47"/>
      <c r="F8" s="8">
        <f t="shared" si="7"/>
        <v>140</v>
      </c>
      <c r="G8" s="49">
        <v>35</v>
      </c>
      <c r="H8" s="49">
        <v>40</v>
      </c>
      <c r="I8" s="49">
        <v>35</v>
      </c>
      <c r="J8" s="49">
        <v>30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140.08000000000001</v>
      </c>
      <c r="Q8" s="2"/>
      <c r="R8" s="31">
        <f t="shared" si="1"/>
        <v>3</v>
      </c>
      <c r="S8" s="32" t="str">
        <f t="shared" si="2"/>
        <v>Gedesom William S. Oliveira </v>
      </c>
      <c r="T8" s="32">
        <f t="shared" si="3"/>
        <v>0</v>
      </c>
      <c r="U8" s="33">
        <f t="shared" si="4"/>
        <v>140</v>
      </c>
      <c r="V8" s="2"/>
      <c r="W8" s="45"/>
      <c r="X8" s="46"/>
      <c r="Y8" s="46"/>
      <c r="Z8" s="44"/>
    </row>
    <row r="9" spans="1:26" customFormat="1" ht="12.75" customHeight="1" x14ac:dyDescent="0.25">
      <c r="A9" s="6"/>
      <c r="B9" s="17">
        <f t="shared" si="5"/>
        <v>4</v>
      </c>
      <c r="C9" s="11">
        <f t="shared" si="6"/>
        <v>30.09</v>
      </c>
      <c r="D9" s="56" t="s">
        <v>45</v>
      </c>
      <c r="E9" s="47"/>
      <c r="F9" s="8">
        <f t="shared" si="7"/>
        <v>30</v>
      </c>
      <c r="G9" s="49">
        <v>30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70.12</v>
      </c>
      <c r="Q9" s="2"/>
      <c r="R9" s="28">
        <f t="shared" si="1"/>
        <v>4</v>
      </c>
      <c r="S9" s="34" t="str">
        <f t="shared" si="2"/>
        <v>Isaias Sandro</v>
      </c>
      <c r="T9" s="34">
        <f t="shared" si="3"/>
        <v>0</v>
      </c>
      <c r="U9" s="35">
        <f t="shared" si="4"/>
        <v>70</v>
      </c>
      <c r="V9" s="2"/>
      <c r="W9" s="45"/>
      <c r="X9" s="46"/>
      <c r="Y9" s="46"/>
      <c r="Z9" s="44"/>
    </row>
    <row r="10" spans="1:26" customFormat="1" ht="12.75" customHeight="1" x14ac:dyDescent="0.25">
      <c r="A10" s="6"/>
      <c r="B10" s="17">
        <f t="shared" si="5"/>
        <v>5</v>
      </c>
      <c r="C10" s="11">
        <f t="shared" si="6"/>
        <v>25.1</v>
      </c>
      <c r="D10" s="56" t="s">
        <v>46</v>
      </c>
      <c r="E10" s="47"/>
      <c r="F10" s="8">
        <f t="shared" si="7"/>
        <v>25</v>
      </c>
      <c r="G10" s="49">
        <v>25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30.09</v>
      </c>
      <c r="Q10" s="2"/>
      <c r="R10" s="31">
        <f t="shared" si="1"/>
        <v>5</v>
      </c>
      <c r="S10" s="32" t="str">
        <f t="shared" si="2"/>
        <v>Ricardson Ryan da S. Moura </v>
      </c>
      <c r="T10" s="32">
        <f t="shared" si="3"/>
        <v>0</v>
      </c>
      <c r="U10" s="33">
        <f t="shared" si="4"/>
        <v>30</v>
      </c>
      <c r="V10" s="2"/>
      <c r="W10" s="45"/>
      <c r="X10" s="46"/>
      <c r="Y10" s="46"/>
      <c r="Z10" s="44"/>
    </row>
    <row r="11" spans="1:26" customFormat="1" ht="12.75" customHeight="1" x14ac:dyDescent="0.25">
      <c r="A11" s="6"/>
      <c r="B11" s="17">
        <f t="shared" si="5"/>
        <v>6</v>
      </c>
      <c r="C11" s="11">
        <f t="shared" si="6"/>
        <v>20.11</v>
      </c>
      <c r="D11" s="56" t="s">
        <v>47</v>
      </c>
      <c r="E11" s="47"/>
      <c r="F11" s="8">
        <f t="shared" si="7"/>
        <v>20</v>
      </c>
      <c r="G11" s="49">
        <v>20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25.1</v>
      </c>
      <c r="Q11" s="2"/>
      <c r="R11" s="28">
        <f t="shared" si="1"/>
        <v>6</v>
      </c>
      <c r="S11" s="34" t="str">
        <f t="shared" si="2"/>
        <v>Edilson da Silva Marques </v>
      </c>
      <c r="T11" s="34">
        <f t="shared" si="3"/>
        <v>0</v>
      </c>
      <c r="U11" s="35">
        <f t="shared" si="4"/>
        <v>25</v>
      </c>
      <c r="V11" s="2"/>
      <c r="W11" s="45"/>
      <c r="X11" s="46"/>
      <c r="Y11" s="46"/>
      <c r="Z11" s="44"/>
    </row>
    <row r="12" spans="1:26" customFormat="1" ht="12.75" customHeight="1" x14ac:dyDescent="0.25">
      <c r="A12" s="6"/>
      <c r="B12" s="17">
        <f t="shared" si="5"/>
        <v>7</v>
      </c>
      <c r="C12" s="11">
        <f t="shared" si="6"/>
        <v>70.12</v>
      </c>
      <c r="D12" s="56" t="s">
        <v>162</v>
      </c>
      <c r="E12" s="48"/>
      <c r="F12" s="8">
        <f t="shared" si="7"/>
        <v>70</v>
      </c>
      <c r="G12" s="49">
        <v>0</v>
      </c>
      <c r="H12" s="49">
        <v>0</v>
      </c>
      <c r="I12" s="49">
        <v>30</v>
      </c>
      <c r="J12" s="49">
        <v>40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20.11</v>
      </c>
      <c r="Q12" s="2"/>
      <c r="R12" s="31">
        <f t="shared" si="1"/>
        <v>7</v>
      </c>
      <c r="S12" s="32" t="str">
        <f t="shared" si="2"/>
        <v>Eduardo Alcantra Estevão</v>
      </c>
      <c r="T12" s="32">
        <f t="shared" si="3"/>
        <v>0</v>
      </c>
      <c r="U12" s="33">
        <f t="shared" si="4"/>
        <v>20</v>
      </c>
      <c r="V12" s="2"/>
      <c r="W12" s="45"/>
      <c r="X12" s="46"/>
      <c r="Y12" s="46"/>
      <c r="Z12" s="44"/>
    </row>
    <row r="13" spans="1:26" customFormat="1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0.19</v>
      </c>
      <c r="Q13" s="2"/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V13" s="2"/>
      <c r="W13" s="45"/>
      <c r="X13" s="46"/>
      <c r="Y13" s="46"/>
      <c r="Z13" s="44"/>
    </row>
    <row r="14" spans="1:26" customFormat="1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0.18</v>
      </c>
      <c r="Q14" s="2"/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V14" s="2"/>
      <c r="W14" s="45"/>
      <c r="X14" s="46"/>
      <c r="Y14" s="46"/>
      <c r="Z14" s="44"/>
    </row>
    <row r="15" spans="1:26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47"/>
      <c r="E15" s="48"/>
      <c r="F15" s="8">
        <f t="shared" si="7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0.17</v>
      </c>
      <c r="Q15" s="2"/>
      <c r="R15" s="28">
        <f t="shared" si="1"/>
        <v>10</v>
      </c>
      <c r="S15" s="34">
        <f t="shared" si="2"/>
        <v>0</v>
      </c>
      <c r="T15" s="34">
        <f t="shared" si="3"/>
        <v>0</v>
      </c>
      <c r="U15" s="35">
        <f t="shared" si="4"/>
        <v>0</v>
      </c>
      <c r="V15" s="2"/>
      <c r="W15" s="45"/>
      <c r="X15" s="46"/>
      <c r="Y15" s="46"/>
      <c r="Z15" s="44"/>
    </row>
    <row r="16" spans="1:26" customFormat="1" ht="12.75" customHeight="1" x14ac:dyDescent="0.25">
      <c r="A16" s="6"/>
      <c r="B16" s="17" t="str">
        <f t="shared" si="5"/>
        <v/>
      </c>
      <c r="C16" s="11">
        <f t="shared" si="6"/>
        <v>0.16</v>
      </c>
      <c r="D16" s="47"/>
      <c r="E16" s="48"/>
      <c r="F16" s="8">
        <f t="shared" si="7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0.16</v>
      </c>
      <c r="Q16" s="2"/>
      <c r="R16" s="31">
        <f t="shared" si="1"/>
        <v>11</v>
      </c>
      <c r="S16" s="32">
        <f t="shared" si="2"/>
        <v>0</v>
      </c>
      <c r="T16" s="32">
        <f t="shared" si="3"/>
        <v>0</v>
      </c>
      <c r="U16" s="33">
        <f t="shared" si="4"/>
        <v>0</v>
      </c>
      <c r="V16" s="2"/>
      <c r="W16" s="45"/>
      <c r="X16" s="46"/>
      <c r="Y16" s="46"/>
      <c r="Z16" s="44"/>
    </row>
    <row r="17" spans="1:54" ht="12.75" customHeight="1" x14ac:dyDescent="0.25">
      <c r="A17" s="6"/>
      <c r="B17" s="17" t="str">
        <f t="shared" si="5"/>
        <v/>
      </c>
      <c r="C17" s="11">
        <f t="shared" si="6"/>
        <v>0.17</v>
      </c>
      <c r="D17" s="47"/>
      <c r="E17" s="48"/>
      <c r="F17" s="8">
        <f t="shared" si="7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0.15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 customHeight="1" x14ac:dyDescent="0.25">
      <c r="A18" s="6"/>
      <c r="B18" s="17" t="str">
        <f t="shared" si="5"/>
        <v/>
      </c>
      <c r="C18" s="11">
        <f t="shared" si="6"/>
        <v>0.18</v>
      </c>
      <c r="D18" s="47"/>
      <c r="E18" s="48"/>
      <c r="F18" s="8">
        <f t="shared" si="7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0.14000000000000001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 customHeight="1" thickBot="1" x14ac:dyDescent="0.3">
      <c r="A19" s="6"/>
      <c r="B19" s="18" t="str">
        <f t="shared" si="5"/>
        <v/>
      </c>
      <c r="C19" s="13">
        <f t="shared" si="6"/>
        <v>0.19</v>
      </c>
      <c r="D19" s="51"/>
      <c r="E19" s="52"/>
      <c r="F19" s="58">
        <f t="shared" si="7"/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  <c r="M19" s="2"/>
      <c r="N19" s="24">
        <v>15</v>
      </c>
      <c r="P19" s="42">
        <f t="shared" si="0"/>
        <v>0.13</v>
      </c>
      <c r="R19" s="59">
        <f t="shared" si="1"/>
        <v>14</v>
      </c>
      <c r="S19" s="60">
        <f t="shared" si="2"/>
        <v>0</v>
      </c>
      <c r="T19" s="60">
        <f t="shared" si="3"/>
        <v>0</v>
      </c>
      <c r="U19" s="61">
        <f t="shared" si="4"/>
        <v>0</v>
      </c>
      <c r="W19" s="45"/>
      <c r="X19" s="46"/>
      <c r="Y19" s="46"/>
      <c r="Z19" s="44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1:54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1:54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9">
    <cfRule type="cellIs" dxfId="74" priority="6" operator="equal">
      <formula>0</formula>
    </cfRule>
  </conditionalFormatting>
  <conditionalFormatting sqref="S6 S8 S10 S12 S14 S16 S18">
    <cfRule type="cellIs" dxfId="73" priority="5" operator="equal">
      <formula>0</formula>
    </cfRule>
  </conditionalFormatting>
  <conditionalFormatting sqref="T6:U6 T8:U8 T10:U10 T12:U12 T14:U14 T16:U16 T18:U18">
    <cfRule type="cellIs" dxfId="72" priority="4" operator="equal">
      <formula>0</formula>
    </cfRule>
  </conditionalFormatting>
  <conditionalFormatting sqref="S7:U7 S9:U9 S11:U11 S13:U13 S15:U15 S17:U17 S19:U19">
    <cfRule type="cellIs" dxfId="71" priority="3" operator="equal">
      <formula>0</formula>
    </cfRule>
  </conditionalFormatting>
  <conditionalFormatting sqref="G6:L19">
    <cfRule type="cellIs" dxfId="70" priority="1" operator="equal">
      <formula>0</formula>
    </cfRule>
  </conditionalFormatting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8"/>
  <sheetViews>
    <sheetView workbookViewId="0">
      <selection activeCell="R6" sqref="R6:U11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51.28515625" customWidth="1"/>
    <col min="5" max="5" width="6.4257812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4.5703125" style="16" customWidth="1"/>
    <col min="20" max="20" width="2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26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26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</row>
    <row r="3" spans="1:26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</row>
    <row r="4" spans="1:26" customFormat="1" ht="51.95" customHeight="1" x14ac:dyDescent="0.25">
      <c r="A4" s="2"/>
      <c r="B4" s="78" t="s">
        <v>48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49</v>
      </c>
      <c r="S4" s="87"/>
      <c r="T4" s="87"/>
      <c r="U4" s="88"/>
      <c r="V4" s="2"/>
      <c r="W4" s="2"/>
      <c r="X4" s="2"/>
      <c r="Y4" s="2"/>
      <c r="Z4" s="2"/>
    </row>
    <row r="5" spans="1:26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</row>
    <row r="6" spans="1:26" customFormat="1" ht="12.75" customHeight="1" x14ac:dyDescent="0.25">
      <c r="A6" s="6"/>
      <c r="B6" s="17">
        <f>IF(D6=0,"",N5)</f>
        <v>1</v>
      </c>
      <c r="C6" s="11">
        <f>IF(F6="","",F6+(ROW(F6)/100))</f>
        <v>50.06</v>
      </c>
      <c r="D6" s="62" t="s">
        <v>50</v>
      </c>
      <c r="E6" s="47"/>
      <c r="F6" s="8">
        <f>SUM(G6:L6)</f>
        <v>50</v>
      </c>
      <c r="G6" s="49">
        <v>50</v>
      </c>
      <c r="H6" s="49">
        <v>0</v>
      </c>
      <c r="I6" s="49">
        <v>0</v>
      </c>
      <c r="J6" s="49">
        <v>0</v>
      </c>
      <c r="K6" s="49">
        <v>0</v>
      </c>
      <c r="L6" s="50">
        <v>0</v>
      </c>
      <c r="M6" s="2"/>
      <c r="N6" s="12">
        <v>2</v>
      </c>
      <c r="O6" s="43"/>
      <c r="P6" s="42">
        <f t="shared" ref="P6:P16" si="0">IF(F6="","",LARGE(C:C,R6))</f>
        <v>190.07</v>
      </c>
      <c r="Q6" s="2"/>
      <c r="R6" s="31">
        <f t="shared" ref="R6:R16" si="1">IF(F6="","",ROW(F6)-5)</f>
        <v>1</v>
      </c>
      <c r="S6" s="32" t="str">
        <f t="shared" ref="S6:S16" si="2">IF(F6="","",VLOOKUP(P6,C:F,2,FALSE))</f>
        <v>Ighor Roberto Layme </v>
      </c>
      <c r="T6" s="32">
        <f t="shared" ref="T6:T16" si="3">IF(F6="","",VLOOKUP(P6,C:F,3,FALSE))</f>
        <v>0</v>
      </c>
      <c r="U6" s="33">
        <f t="shared" ref="U6:U16" si="4">IF(F6="","",VLOOKUP(P6,C:F,4,FALSE))</f>
        <v>190</v>
      </c>
      <c r="V6" s="2"/>
      <c r="W6" s="45"/>
      <c r="X6" s="46"/>
      <c r="Y6" s="46"/>
      <c r="Z6" s="44"/>
    </row>
    <row r="7" spans="1:26" customFormat="1" ht="12.75" customHeight="1" x14ac:dyDescent="0.25">
      <c r="A7" s="2"/>
      <c r="B7" s="17">
        <f t="shared" ref="B7:B16" si="5">IF(D7=0,"",N6)</f>
        <v>2</v>
      </c>
      <c r="C7" s="11">
        <f t="shared" ref="C7:C16" si="6">IF(F7="","",F7+(ROW(F7)/100))</f>
        <v>190.07</v>
      </c>
      <c r="D7" s="62" t="s">
        <v>51</v>
      </c>
      <c r="E7" s="47"/>
      <c r="F7" s="8">
        <f t="shared" ref="F7:F16" si="7">SUM(G7:L7)</f>
        <v>190</v>
      </c>
      <c r="G7" s="49">
        <v>40</v>
      </c>
      <c r="H7" s="49">
        <v>50</v>
      </c>
      <c r="I7" s="49">
        <v>50</v>
      </c>
      <c r="J7" s="49">
        <v>50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150.08000000000001</v>
      </c>
      <c r="Q7" s="2"/>
      <c r="R7" s="28">
        <f t="shared" si="1"/>
        <v>2</v>
      </c>
      <c r="S7" s="34" t="str">
        <f t="shared" si="2"/>
        <v>Jacy Antônio Júnior </v>
      </c>
      <c r="T7" s="34">
        <f t="shared" si="3"/>
        <v>0</v>
      </c>
      <c r="U7" s="35">
        <f t="shared" si="4"/>
        <v>150</v>
      </c>
      <c r="V7" s="2"/>
      <c r="W7" s="45"/>
      <c r="X7" s="46"/>
      <c r="Y7" s="46"/>
      <c r="Z7" s="44"/>
    </row>
    <row r="8" spans="1:26" customFormat="1" ht="12.75" customHeight="1" x14ac:dyDescent="0.25">
      <c r="A8" s="2"/>
      <c r="B8" s="17">
        <f t="shared" si="5"/>
        <v>3</v>
      </c>
      <c r="C8" s="11">
        <f t="shared" si="6"/>
        <v>150.08000000000001</v>
      </c>
      <c r="D8" s="62" t="s">
        <v>52</v>
      </c>
      <c r="E8" s="47"/>
      <c r="F8" s="8">
        <f t="shared" si="7"/>
        <v>150</v>
      </c>
      <c r="G8" s="49">
        <v>35</v>
      </c>
      <c r="H8" s="49">
        <v>35</v>
      </c>
      <c r="I8" s="49">
        <v>40</v>
      </c>
      <c r="J8" s="49">
        <v>40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50.06</v>
      </c>
      <c r="Q8" s="2"/>
      <c r="R8" s="31">
        <f t="shared" si="1"/>
        <v>3</v>
      </c>
      <c r="S8" s="32" t="str">
        <f t="shared" si="2"/>
        <v>Jair Pessoa Soares </v>
      </c>
      <c r="T8" s="32">
        <f t="shared" si="3"/>
        <v>0</v>
      </c>
      <c r="U8" s="33">
        <f t="shared" si="4"/>
        <v>50</v>
      </c>
      <c r="V8" s="2"/>
      <c r="W8" s="45"/>
      <c r="X8" s="46"/>
      <c r="Y8" s="46"/>
      <c r="Z8" s="44"/>
    </row>
    <row r="9" spans="1:26" customFormat="1" ht="12.75" customHeight="1" x14ac:dyDescent="0.25">
      <c r="A9" s="6"/>
      <c r="B9" s="17">
        <f t="shared" si="5"/>
        <v>4</v>
      </c>
      <c r="C9" s="11">
        <f t="shared" si="6"/>
        <v>30.09</v>
      </c>
      <c r="D9" s="62" t="s">
        <v>53</v>
      </c>
      <c r="E9" s="47"/>
      <c r="F9" s="8">
        <f t="shared" si="7"/>
        <v>30</v>
      </c>
      <c r="G9" s="49">
        <v>30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40.1</v>
      </c>
      <c r="Q9" s="2"/>
      <c r="R9" s="28">
        <f t="shared" si="1"/>
        <v>4</v>
      </c>
      <c r="S9" s="34" t="str">
        <f t="shared" si="2"/>
        <v>Ezio Bretas</v>
      </c>
      <c r="T9" s="34">
        <f t="shared" si="3"/>
        <v>0</v>
      </c>
      <c r="U9" s="35">
        <f t="shared" si="4"/>
        <v>40</v>
      </c>
      <c r="V9" s="2"/>
      <c r="W9" s="45"/>
      <c r="X9" s="46"/>
      <c r="Y9" s="46"/>
      <c r="Z9" s="44"/>
    </row>
    <row r="10" spans="1:26" customFormat="1" ht="12.75" customHeight="1" x14ac:dyDescent="0.25">
      <c r="A10" s="6"/>
      <c r="B10" s="17">
        <f t="shared" si="5"/>
        <v>5</v>
      </c>
      <c r="C10" s="11">
        <f t="shared" si="6"/>
        <v>40.1</v>
      </c>
      <c r="D10" s="62" t="s">
        <v>128</v>
      </c>
      <c r="E10" s="47"/>
      <c r="F10" s="8">
        <f t="shared" si="7"/>
        <v>40</v>
      </c>
      <c r="G10" s="49"/>
      <c r="H10" s="49">
        <v>40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30.11</v>
      </c>
      <c r="Q10" s="2"/>
      <c r="R10" s="31">
        <f t="shared" si="1"/>
        <v>5</v>
      </c>
      <c r="S10" s="32" t="str">
        <f t="shared" si="2"/>
        <v>Nivaldo Vieira</v>
      </c>
      <c r="T10" s="32">
        <f t="shared" si="3"/>
        <v>0</v>
      </c>
      <c r="U10" s="33">
        <f t="shared" si="4"/>
        <v>30</v>
      </c>
      <c r="V10" s="2"/>
      <c r="W10" s="45"/>
      <c r="X10" s="46"/>
      <c r="Y10" s="46"/>
      <c r="Z10" s="44"/>
    </row>
    <row r="11" spans="1:26" customFormat="1" ht="12.75" customHeight="1" x14ac:dyDescent="0.25">
      <c r="A11" s="6"/>
      <c r="B11" s="17">
        <f t="shared" si="5"/>
        <v>6</v>
      </c>
      <c r="C11" s="11">
        <f t="shared" si="6"/>
        <v>30.11</v>
      </c>
      <c r="D11" s="62" t="s">
        <v>129</v>
      </c>
      <c r="E11" s="47"/>
      <c r="F11" s="8">
        <f t="shared" si="7"/>
        <v>30</v>
      </c>
      <c r="G11" s="49"/>
      <c r="H11" s="49">
        <v>30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30.09</v>
      </c>
      <c r="Q11" s="2"/>
      <c r="R11" s="28">
        <f t="shared" si="1"/>
        <v>6</v>
      </c>
      <c r="S11" s="34" t="str">
        <f t="shared" si="2"/>
        <v>Breno Marques</v>
      </c>
      <c r="T11" s="34">
        <f t="shared" si="3"/>
        <v>0</v>
      </c>
      <c r="U11" s="35">
        <f t="shared" si="4"/>
        <v>30</v>
      </c>
      <c r="V11" s="2"/>
      <c r="W11" s="45"/>
      <c r="X11" s="46"/>
      <c r="Y11" s="46"/>
      <c r="Z11" s="44"/>
    </row>
    <row r="12" spans="1:26" customFormat="1" ht="12.75" customHeight="1" x14ac:dyDescent="0.25">
      <c r="A12" s="6"/>
      <c r="B12" s="17" t="str">
        <f t="shared" si="5"/>
        <v/>
      </c>
      <c r="C12" s="11">
        <f t="shared" si="6"/>
        <v>0.12</v>
      </c>
      <c r="D12" s="55"/>
      <c r="E12" s="48"/>
      <c r="F12" s="8">
        <f t="shared" si="7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0.16</v>
      </c>
      <c r="Q12" s="2"/>
      <c r="R12" s="31">
        <f t="shared" si="1"/>
        <v>7</v>
      </c>
      <c r="S12" s="32">
        <f t="shared" si="2"/>
        <v>0</v>
      </c>
      <c r="T12" s="32">
        <f t="shared" si="3"/>
        <v>0</v>
      </c>
      <c r="U12" s="33">
        <f t="shared" si="4"/>
        <v>0</v>
      </c>
      <c r="V12" s="2"/>
      <c r="W12" s="45"/>
      <c r="X12" s="46"/>
      <c r="Y12" s="46"/>
      <c r="Z12" s="44"/>
    </row>
    <row r="13" spans="1:26" customFormat="1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0.15</v>
      </c>
      <c r="Q13" s="2"/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V13" s="2"/>
      <c r="W13" s="45"/>
      <c r="X13" s="46"/>
      <c r="Y13" s="46"/>
      <c r="Z13" s="44"/>
    </row>
    <row r="14" spans="1:26" customFormat="1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0.14000000000000001</v>
      </c>
      <c r="Q14" s="2"/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V14" s="2"/>
      <c r="W14" s="45"/>
      <c r="X14" s="46"/>
      <c r="Y14" s="46"/>
      <c r="Z14" s="44"/>
    </row>
    <row r="15" spans="1:26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47"/>
      <c r="E15" s="48"/>
      <c r="F15" s="8">
        <f t="shared" si="7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0.13</v>
      </c>
      <c r="Q15" s="2"/>
      <c r="R15" s="28">
        <f t="shared" si="1"/>
        <v>10</v>
      </c>
      <c r="S15" s="34">
        <f t="shared" si="2"/>
        <v>0</v>
      </c>
      <c r="T15" s="34">
        <f t="shared" si="3"/>
        <v>0</v>
      </c>
      <c r="U15" s="35">
        <f t="shared" si="4"/>
        <v>0</v>
      </c>
      <c r="V15" s="2"/>
      <c r="W15" s="45"/>
      <c r="X15" s="46"/>
      <c r="Y15" s="46"/>
      <c r="Z15" s="44"/>
    </row>
    <row r="16" spans="1:26" customFormat="1" ht="12.75" customHeight="1" thickBot="1" x14ac:dyDescent="0.3">
      <c r="A16" s="6"/>
      <c r="B16" s="18" t="str">
        <f t="shared" si="5"/>
        <v/>
      </c>
      <c r="C16" s="13">
        <f t="shared" si="6"/>
        <v>0.16</v>
      </c>
      <c r="D16" s="51"/>
      <c r="E16" s="52"/>
      <c r="F16" s="58">
        <f t="shared" si="7"/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  <c r="M16" s="2"/>
      <c r="N16" s="12">
        <v>12</v>
      </c>
      <c r="O16" s="2"/>
      <c r="P16" s="42">
        <f t="shared" si="0"/>
        <v>0.12</v>
      </c>
      <c r="Q16" s="2"/>
      <c r="R16" s="36">
        <f t="shared" si="1"/>
        <v>11</v>
      </c>
      <c r="S16" s="37">
        <f t="shared" si="2"/>
        <v>0</v>
      </c>
      <c r="T16" s="37">
        <f t="shared" si="3"/>
        <v>0</v>
      </c>
      <c r="U16" s="38">
        <f t="shared" si="4"/>
        <v>0</v>
      </c>
      <c r="V16" s="2"/>
      <c r="W16" s="45"/>
      <c r="X16" s="46"/>
      <c r="Y16" s="46"/>
      <c r="Z16" s="44"/>
    </row>
    <row r="17" spans="9:19" s="2" customFormat="1" x14ac:dyDescent="0.25">
      <c r="I17" s="39"/>
      <c r="J17" s="39"/>
      <c r="K17" s="39"/>
      <c r="L17" s="39"/>
      <c r="M17" s="39"/>
      <c r="N17" s="40"/>
      <c r="R17" s="3"/>
      <c r="S17" s="4"/>
    </row>
    <row r="18" spans="9:19" s="2" customFormat="1" x14ac:dyDescent="0.25">
      <c r="I18" s="39"/>
      <c r="J18" s="39"/>
      <c r="K18" s="39"/>
      <c r="L18" s="39"/>
      <c r="M18" s="39"/>
      <c r="N18" s="40"/>
      <c r="R18" s="3"/>
      <c r="S18" s="4"/>
    </row>
    <row r="19" spans="9:19" s="2" customFormat="1" x14ac:dyDescent="0.25">
      <c r="I19" s="39"/>
      <c r="J19" s="39"/>
      <c r="K19" s="39"/>
      <c r="L19" s="39"/>
      <c r="M19" s="39"/>
      <c r="N19" s="40"/>
      <c r="R19" s="3"/>
      <c r="S19" s="4"/>
    </row>
    <row r="20" spans="9:19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9:19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9:19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9:19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9:19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9:19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9:19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9:19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9:19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9:19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9:19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9:19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9:19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6">
    <cfRule type="cellIs" dxfId="69" priority="6" operator="equal">
      <formula>0</formula>
    </cfRule>
  </conditionalFormatting>
  <conditionalFormatting sqref="S6 S8 S10 S12 S14 S16">
    <cfRule type="cellIs" dxfId="68" priority="5" operator="equal">
      <formula>0</formula>
    </cfRule>
  </conditionalFormatting>
  <conditionalFormatting sqref="T6:U6 T8:U8 T10:U10 T12:U12 T14:U14 T16:U16">
    <cfRule type="cellIs" dxfId="67" priority="4" operator="equal">
      <formula>0</formula>
    </cfRule>
  </conditionalFormatting>
  <conditionalFormatting sqref="S7:U7 S9:U9 S11:U11 S13:U13 S15:U15">
    <cfRule type="cellIs" dxfId="66" priority="3" operator="equal">
      <formula>0</formula>
    </cfRule>
  </conditionalFormatting>
  <conditionalFormatting sqref="G6:L16">
    <cfRule type="cellIs" dxfId="65" priority="1" operator="equal">
      <formula>0</formula>
    </cfRule>
  </conditionalFormatting>
  <pageMargins left="1" right="1" top="1" bottom="1" header="0.5" footer="0.5"/>
  <pageSetup paperSize="7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B323"/>
  <sheetViews>
    <sheetView workbookViewId="0">
      <selection activeCell="R6" sqref="R6:U9"/>
    </sheetView>
  </sheetViews>
  <sheetFormatPr defaultRowHeight="15" x14ac:dyDescent="0.25"/>
  <cols>
    <col min="1" max="1" width="1.5703125" style="2" customWidth="1"/>
    <col min="2" max="2" width="5.7109375" customWidth="1"/>
    <col min="3" max="3" width="6.1406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0.140625" style="40" customWidth="1"/>
    <col min="15" max="15" width="2.140625" style="2" customWidth="1"/>
    <col min="16" max="16" width="7.140625" style="2" hidden="1" customWidth="1"/>
    <col min="17" max="17" width="9.140625" style="2"/>
    <col min="18" max="18" width="9" style="9" bestFit="1" customWidth="1"/>
    <col min="19" max="19" width="23.5703125" style="16" bestFit="1" customWidth="1"/>
    <col min="20" max="20" width="6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15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16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200.06</v>
      </c>
      <c r="D6" s="56" t="s">
        <v>54</v>
      </c>
      <c r="E6" s="47"/>
      <c r="F6" s="8">
        <f>SUM(G6:L6)</f>
        <v>200</v>
      </c>
      <c r="G6" s="49">
        <v>50</v>
      </c>
      <c r="H6" s="49">
        <v>50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21" si="0">IF(F6="","",LARGE(C:C,R6))</f>
        <v>200.06</v>
      </c>
      <c r="Q6" s="2"/>
      <c r="R6" s="31">
        <f t="shared" ref="R6:R20" si="1">IF(F6="","",ROW(F6)-5)</f>
        <v>1</v>
      </c>
      <c r="S6" s="32" t="str">
        <f t="shared" ref="S6:S20" si="2">IF(F6="","",VLOOKUP(P6,C:F,2,FALSE))</f>
        <v>João Wyttor M. de Negreiros </v>
      </c>
      <c r="T6" s="32">
        <f t="shared" ref="T6:T20" si="3">IF(F6="","",VLOOKUP(P6,C:F,3,FALSE))</f>
        <v>0</v>
      </c>
      <c r="U6" s="33">
        <f t="shared" ref="U6:U20" si="4">IF(F6="","",VLOOKUP(P6,C:F,4,FALSE))</f>
        <v>200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1" si="5">IF(D7=0,"",N6)</f>
        <v>2</v>
      </c>
      <c r="C7" s="11">
        <f t="shared" ref="C7:C21" si="6">IF(F7="","",F7+(ROW(F7)/100))</f>
        <v>160.07</v>
      </c>
      <c r="D7" s="56" t="s">
        <v>55</v>
      </c>
      <c r="E7" s="47"/>
      <c r="F7" s="8">
        <f t="shared" ref="F7" si="7">SUM(G7:L7)</f>
        <v>160</v>
      </c>
      <c r="G7" s="49">
        <v>40</v>
      </c>
      <c r="H7" s="49">
        <v>40</v>
      </c>
      <c r="I7" s="49">
        <v>40</v>
      </c>
      <c r="J7" s="49">
        <v>40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160.07</v>
      </c>
      <c r="Q7" s="2"/>
      <c r="R7" s="28">
        <f t="shared" si="1"/>
        <v>2</v>
      </c>
      <c r="S7" s="34" t="str">
        <f t="shared" si="2"/>
        <v>João Vitor da Silva Campos </v>
      </c>
      <c r="T7" s="34">
        <f t="shared" si="3"/>
        <v>0</v>
      </c>
      <c r="U7" s="35">
        <f t="shared" si="4"/>
        <v>160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140.08000000000001</v>
      </c>
      <c r="D8" s="56" t="s">
        <v>56</v>
      </c>
      <c r="E8" s="47"/>
      <c r="F8" s="8">
        <f>SUM(G8:L8)</f>
        <v>140</v>
      </c>
      <c r="G8" s="49">
        <v>35</v>
      </c>
      <c r="H8" s="49">
        <v>35</v>
      </c>
      <c r="I8" s="49">
        <v>35</v>
      </c>
      <c r="J8" s="49">
        <v>35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140.08000000000001</v>
      </c>
      <c r="Q8" s="2"/>
      <c r="R8" s="31">
        <f t="shared" si="1"/>
        <v>3</v>
      </c>
      <c r="S8" s="32" t="str">
        <f>IF(F8="","",VLOOKUP(P8,C:F,2,FALSE))</f>
        <v>Edmerks Dário Filho </v>
      </c>
      <c r="T8" s="32">
        <f t="shared" si="3"/>
        <v>0</v>
      </c>
      <c r="U8" s="33">
        <f t="shared" si="4"/>
        <v>140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v>4</v>
      </c>
      <c r="C9" s="11">
        <f>IF(F9="","",F9+(ROW(F9)/100))</f>
        <v>30.09</v>
      </c>
      <c r="D9" s="56" t="s">
        <v>172</v>
      </c>
      <c r="E9" s="47"/>
      <c r="F9" s="8">
        <f>SUM(G9:L9)</f>
        <v>30</v>
      </c>
      <c r="G9" s="49"/>
      <c r="H9" s="49"/>
      <c r="I9" s="49">
        <v>0</v>
      </c>
      <c r="J9" s="49">
        <v>30</v>
      </c>
      <c r="K9" s="49">
        <v>0</v>
      </c>
      <c r="L9" s="50">
        <v>0</v>
      </c>
      <c r="M9" s="2"/>
      <c r="N9" s="24">
        <v>5</v>
      </c>
      <c r="O9" s="43"/>
      <c r="P9" s="42">
        <f>IF(F9="","",LARGE(C:C,R9))</f>
        <v>30.09</v>
      </c>
      <c r="Q9" s="2"/>
      <c r="R9" s="73">
        <v>4</v>
      </c>
      <c r="S9" s="32" t="str">
        <f>IF(F9="","",VLOOKUP(P9,C:F,2,FALSE))</f>
        <v>Josuel Cícero</v>
      </c>
      <c r="T9" s="74">
        <f t="shared" ref="T9:T12" si="8">IF(F9="","",VLOOKUP(P9,C:F,3,FALSE))</f>
        <v>0</v>
      </c>
      <c r="U9" s="75">
        <f t="shared" ref="U9:U12" si="9">IF(F9="","",VLOOKUP(P9,C:F,4,FALSE))</f>
        <v>30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 t="str">
        <f t="shared" si="5"/>
        <v/>
      </c>
      <c r="C10" s="11">
        <f t="shared" ref="C10:C12" si="10">IF(F10="","",F10+(ROW(F10)/100))</f>
        <v>0.1</v>
      </c>
      <c r="D10" s="56"/>
      <c r="E10" s="47"/>
      <c r="F10" s="8">
        <f t="shared" ref="F10:F21" si="11">SUM(G10:L10)</f>
        <v>0</v>
      </c>
      <c r="G10" s="49"/>
      <c r="H10" s="49"/>
      <c r="I10" s="49"/>
      <c r="J10" s="49"/>
      <c r="K10" s="49">
        <v>0</v>
      </c>
      <c r="L10" s="50">
        <v>0</v>
      </c>
      <c r="M10" s="2"/>
      <c r="N10" s="12">
        <v>6</v>
      </c>
      <c r="O10" s="43"/>
      <c r="P10" s="42">
        <f t="shared" si="0"/>
        <v>0.21</v>
      </c>
      <c r="Q10" s="2"/>
      <c r="R10" s="31">
        <f t="shared" ref="R10:R12" si="12">IF(F10="","",ROW(F10)-5)</f>
        <v>5</v>
      </c>
      <c r="S10" s="32">
        <f t="shared" ref="S10:S12" si="13">IF(F10="","",VLOOKUP(P10,C:F,2,FALSE))</f>
        <v>0</v>
      </c>
      <c r="T10" s="32">
        <f t="shared" si="8"/>
        <v>0</v>
      </c>
      <c r="U10" s="33">
        <f t="shared" si="9"/>
        <v>0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 t="str">
        <f t="shared" si="5"/>
        <v/>
      </c>
      <c r="C11" s="11">
        <f t="shared" si="10"/>
        <v>0.11</v>
      </c>
      <c r="D11" s="56"/>
      <c r="E11" s="48"/>
      <c r="F11" s="8">
        <f t="shared" si="11"/>
        <v>0</v>
      </c>
      <c r="G11" s="49"/>
      <c r="H11" s="49"/>
      <c r="I11" s="49"/>
      <c r="J11" s="49"/>
      <c r="K11" s="49">
        <v>0</v>
      </c>
      <c r="L11" s="50">
        <v>0</v>
      </c>
      <c r="M11" s="2"/>
      <c r="N11" s="24">
        <v>7</v>
      </c>
      <c r="O11" s="43"/>
      <c r="P11" s="42">
        <f t="shared" si="0"/>
        <v>0.2</v>
      </c>
      <c r="Q11" s="2"/>
      <c r="R11" s="31">
        <f t="shared" si="12"/>
        <v>6</v>
      </c>
      <c r="S11" s="32">
        <f t="shared" si="13"/>
        <v>0</v>
      </c>
      <c r="T11" s="32">
        <f t="shared" si="8"/>
        <v>0</v>
      </c>
      <c r="U11" s="33">
        <f t="shared" si="9"/>
        <v>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 t="str">
        <f t="shared" si="5"/>
        <v/>
      </c>
      <c r="C12" s="11">
        <f t="shared" si="10"/>
        <v>0.12</v>
      </c>
      <c r="D12" s="47"/>
      <c r="E12" s="48"/>
      <c r="F12" s="8">
        <f t="shared" si="11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0.19</v>
      </c>
      <c r="Q12" s="2"/>
      <c r="R12" s="31">
        <f t="shared" si="12"/>
        <v>7</v>
      </c>
      <c r="S12" s="32">
        <f t="shared" si="13"/>
        <v>0</v>
      </c>
      <c r="T12" s="32">
        <f t="shared" si="8"/>
        <v>0</v>
      </c>
      <c r="U12" s="33">
        <f t="shared" si="9"/>
        <v>0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11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0.18</v>
      </c>
      <c r="Q13" s="2"/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11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0.17</v>
      </c>
      <c r="Q14" s="2"/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47"/>
      <c r="E15" s="48"/>
      <c r="F15" s="8">
        <f t="shared" si="11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0.16</v>
      </c>
      <c r="Q15" s="2"/>
      <c r="R15" s="28">
        <f t="shared" si="1"/>
        <v>10</v>
      </c>
      <c r="S15" s="34">
        <f t="shared" si="2"/>
        <v>0</v>
      </c>
      <c r="T15" s="34">
        <f t="shared" si="3"/>
        <v>0</v>
      </c>
      <c r="U15" s="35">
        <f t="shared" si="4"/>
        <v>0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 t="str">
        <f t="shared" si="5"/>
        <v/>
      </c>
      <c r="C16" s="11">
        <f t="shared" si="6"/>
        <v>0.16</v>
      </c>
      <c r="D16" s="47"/>
      <c r="E16" s="48"/>
      <c r="F16" s="8">
        <f t="shared" si="11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0.15</v>
      </c>
      <c r="Q16" s="2"/>
      <c r="R16" s="31">
        <f t="shared" si="1"/>
        <v>11</v>
      </c>
      <c r="S16" s="32">
        <f t="shared" si="2"/>
        <v>0</v>
      </c>
      <c r="T16" s="32">
        <f t="shared" si="3"/>
        <v>0</v>
      </c>
      <c r="U16" s="33">
        <f t="shared" si="4"/>
        <v>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 t="str">
        <f t="shared" si="5"/>
        <v/>
      </c>
      <c r="C17" s="11">
        <f t="shared" si="6"/>
        <v>0.17</v>
      </c>
      <c r="D17" s="47"/>
      <c r="E17" s="48"/>
      <c r="F17" s="8">
        <f>SUM(G17:L17)</f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0.14000000000000001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 t="str">
        <f t="shared" si="5"/>
        <v/>
      </c>
      <c r="C18" s="11">
        <f t="shared" si="6"/>
        <v>0.18</v>
      </c>
      <c r="D18" s="47"/>
      <c r="E18" s="48"/>
      <c r="F18" s="8">
        <f t="shared" si="11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0.13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 t="str">
        <f t="shared" si="5"/>
        <v/>
      </c>
      <c r="C19" s="11">
        <f t="shared" si="6"/>
        <v>0.19</v>
      </c>
      <c r="D19" s="47"/>
      <c r="E19" s="48"/>
      <c r="F19" s="8">
        <f t="shared" si="11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0.12</v>
      </c>
      <c r="R19" s="28">
        <f t="shared" si="1"/>
        <v>14</v>
      </c>
      <c r="S19" s="34">
        <f t="shared" si="2"/>
        <v>0</v>
      </c>
      <c r="T19" s="34">
        <f t="shared" si="3"/>
        <v>0</v>
      </c>
      <c r="U19" s="35">
        <f t="shared" si="4"/>
        <v>0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x14ac:dyDescent="0.25">
      <c r="A20" s="6"/>
      <c r="B20" s="17" t="str">
        <f t="shared" si="5"/>
        <v/>
      </c>
      <c r="C20" s="11">
        <f t="shared" si="6"/>
        <v>0.2</v>
      </c>
      <c r="D20" s="47"/>
      <c r="E20" s="48"/>
      <c r="F20" s="8">
        <f t="shared" si="11"/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0.11</v>
      </c>
      <c r="R20" s="31">
        <f t="shared" si="1"/>
        <v>15</v>
      </c>
      <c r="S20" s="32">
        <f t="shared" si="2"/>
        <v>0</v>
      </c>
      <c r="T20" s="32">
        <f t="shared" si="3"/>
        <v>0</v>
      </c>
      <c r="U20" s="33">
        <f t="shared" si="4"/>
        <v>0</v>
      </c>
      <c r="AW20"/>
      <c r="AX20"/>
      <c r="AY20"/>
      <c r="AZ20"/>
      <c r="BA20"/>
      <c r="BB20"/>
    </row>
    <row r="21" spans="1:54" ht="12.75" customHeight="1" thickBot="1" x14ac:dyDescent="0.3">
      <c r="A21" s="6"/>
      <c r="B21" s="18" t="str">
        <f t="shared" si="5"/>
        <v/>
      </c>
      <c r="C21" s="13">
        <f t="shared" si="6"/>
        <v>0.21</v>
      </c>
      <c r="D21" s="51"/>
      <c r="E21" s="52"/>
      <c r="F21" s="8">
        <f t="shared" si="11"/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  <c r="M21" s="2"/>
      <c r="N21" s="24">
        <v>17</v>
      </c>
      <c r="P21" s="42" t="e">
        <f t="shared" si="0"/>
        <v>#NUM!</v>
      </c>
      <c r="R21" s="59"/>
      <c r="S21" s="60"/>
      <c r="T21" s="60"/>
      <c r="U21" s="61"/>
      <c r="AW21"/>
      <c r="AX21"/>
      <c r="AY21"/>
      <c r="AZ21"/>
      <c r="BA21"/>
      <c r="BB21"/>
    </row>
    <row r="22" spans="1:54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  <row r="323" spans="9:19" s="2" customFormat="1" x14ac:dyDescent="0.25">
      <c r="I323" s="39"/>
      <c r="J323" s="39"/>
      <c r="K323" s="39"/>
      <c r="L323" s="39"/>
      <c r="M323" s="39"/>
      <c r="N323" s="40"/>
      <c r="R323" s="3"/>
      <c r="S323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1">
    <cfRule type="cellIs" dxfId="64" priority="6" operator="equal">
      <formula>0</formula>
    </cfRule>
  </conditionalFormatting>
  <conditionalFormatting sqref="S6 S14 S16 S18 S20 S8:S12">
    <cfRule type="cellIs" dxfId="63" priority="5" operator="equal">
      <formula>0</formula>
    </cfRule>
  </conditionalFormatting>
  <conditionalFormatting sqref="T6:U6 T14:U14 T16:U16 T18:U18 T20:U20 T8:U12">
    <cfRule type="cellIs" dxfId="62" priority="4" operator="equal">
      <formula>0</formula>
    </cfRule>
  </conditionalFormatting>
  <conditionalFormatting sqref="S7:U7 S13:U13 S15:U15 S17:U17 S19:U19 S21:U21">
    <cfRule type="cellIs" dxfId="61" priority="3" operator="equal">
      <formula>0</formula>
    </cfRule>
  </conditionalFormatting>
  <conditionalFormatting sqref="G6:L21">
    <cfRule type="cellIs" dxfId="6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BB324"/>
  <sheetViews>
    <sheetView workbookViewId="0">
      <selection activeCell="R6" sqref="R6:U15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5.85546875" style="16" bestFit="1" customWidth="1"/>
    <col min="20" max="20" width="3.85546875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17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18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190.06</v>
      </c>
      <c r="D6" s="56" t="s">
        <v>57</v>
      </c>
      <c r="E6" s="47"/>
      <c r="F6" s="8">
        <f>SUM(G6:L6)</f>
        <v>190</v>
      </c>
      <c r="G6" s="49">
        <v>50</v>
      </c>
      <c r="H6" s="49">
        <v>50</v>
      </c>
      <c r="I6" s="49">
        <v>40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22" si="0">IF(F6="","",LARGE(C:C,R6))</f>
        <v>190.06</v>
      </c>
      <c r="Q6" s="2"/>
      <c r="R6" s="31">
        <f t="shared" ref="R6:R22" si="1">IF(F6="","",ROW(F6)-5)</f>
        <v>1</v>
      </c>
      <c r="S6" s="32" t="str">
        <f t="shared" ref="S6:S22" si="2">IF(F6="","",VLOOKUP(P6,C:F,2,FALSE))</f>
        <v>Emerson Gomes Ferreira </v>
      </c>
      <c r="T6" s="32">
        <f t="shared" ref="T6:T22" si="3">IF(F6="","",VLOOKUP(P6,C:F,3,FALSE))</f>
        <v>0</v>
      </c>
      <c r="U6" s="33">
        <f t="shared" ref="U6:U22" si="4">IF(F6="","",VLOOKUP(P6,C:F,4,FALSE))</f>
        <v>190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2" si="5">IF(D7=0,"",N6)</f>
        <v>2</v>
      </c>
      <c r="C7" s="11">
        <f t="shared" ref="C7:C22" si="6">IF(F7="","",F7+(ROW(F7)/100))</f>
        <v>65.069999999999993</v>
      </c>
      <c r="D7" s="56" t="s">
        <v>58</v>
      </c>
      <c r="E7" s="47"/>
      <c r="F7" s="8">
        <f t="shared" ref="F7:F22" si="7">SUM(G7:L7)</f>
        <v>65</v>
      </c>
      <c r="G7" s="49">
        <v>40</v>
      </c>
      <c r="H7" s="49">
        <v>25</v>
      </c>
      <c r="I7" s="49">
        <v>0</v>
      </c>
      <c r="J7" s="49">
        <v>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155.08000000000001</v>
      </c>
      <c r="Q7" s="2"/>
      <c r="R7" s="28">
        <f t="shared" si="1"/>
        <v>2</v>
      </c>
      <c r="S7" s="34" t="str">
        <f t="shared" si="2"/>
        <v>Rafael Felipe Monteiro </v>
      </c>
      <c r="T7" s="34">
        <f t="shared" si="3"/>
        <v>0</v>
      </c>
      <c r="U7" s="35">
        <f t="shared" si="4"/>
        <v>155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155.08000000000001</v>
      </c>
      <c r="D8" s="56" t="s">
        <v>59</v>
      </c>
      <c r="E8" s="47"/>
      <c r="F8" s="8">
        <f t="shared" si="7"/>
        <v>155</v>
      </c>
      <c r="G8" s="49">
        <v>35</v>
      </c>
      <c r="H8" s="49">
        <v>35</v>
      </c>
      <c r="I8" s="49">
        <v>50</v>
      </c>
      <c r="J8" s="49">
        <v>35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65.069999999999993</v>
      </c>
      <c r="Q8" s="2"/>
      <c r="R8" s="31">
        <f t="shared" si="1"/>
        <v>3</v>
      </c>
      <c r="S8" s="32" t="str">
        <f t="shared" si="2"/>
        <v>Bruno Pessoa dos Santos </v>
      </c>
      <c r="T8" s="32">
        <f t="shared" si="3"/>
        <v>0</v>
      </c>
      <c r="U8" s="33">
        <f t="shared" si="4"/>
        <v>65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60.09</v>
      </c>
      <c r="D9" s="56" t="s">
        <v>60</v>
      </c>
      <c r="E9" s="47"/>
      <c r="F9" s="8">
        <f t="shared" si="7"/>
        <v>60</v>
      </c>
      <c r="G9" s="49">
        <v>30</v>
      </c>
      <c r="H9" s="49">
        <v>30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60.09</v>
      </c>
      <c r="Q9" s="2"/>
      <c r="R9" s="28">
        <f t="shared" si="1"/>
        <v>4</v>
      </c>
      <c r="S9" s="34" t="str">
        <f t="shared" si="2"/>
        <v>Eduardo Melo </v>
      </c>
      <c r="T9" s="34">
        <f t="shared" si="3"/>
        <v>0</v>
      </c>
      <c r="U9" s="35">
        <f t="shared" si="4"/>
        <v>60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25.1</v>
      </c>
      <c r="D10" s="56" t="s">
        <v>61</v>
      </c>
      <c r="E10" s="47"/>
      <c r="F10" s="8">
        <f t="shared" si="7"/>
        <v>25</v>
      </c>
      <c r="G10" s="49">
        <v>25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55.12</v>
      </c>
      <c r="Q10" s="2"/>
      <c r="R10" s="31">
        <f t="shared" si="1"/>
        <v>5</v>
      </c>
      <c r="S10" s="32" t="str">
        <f t="shared" si="2"/>
        <v>Wesley Moura Almeida </v>
      </c>
      <c r="T10" s="32">
        <f t="shared" si="3"/>
        <v>0</v>
      </c>
      <c r="U10" s="33">
        <f t="shared" si="4"/>
        <v>55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20.11</v>
      </c>
      <c r="D11" s="56" t="s">
        <v>62</v>
      </c>
      <c r="E11" s="47"/>
      <c r="F11" s="8">
        <f t="shared" si="7"/>
        <v>20</v>
      </c>
      <c r="G11" s="49">
        <v>20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40.130000000000003</v>
      </c>
      <c r="Q11" s="2"/>
      <c r="R11" s="28">
        <f t="shared" si="1"/>
        <v>6</v>
      </c>
      <c r="S11" s="34" t="str">
        <f t="shared" si="2"/>
        <v>Guilherme Pereira</v>
      </c>
      <c r="T11" s="34">
        <f t="shared" si="3"/>
        <v>0</v>
      </c>
      <c r="U11" s="35">
        <f t="shared" si="4"/>
        <v>40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>
        <f t="shared" si="5"/>
        <v>7</v>
      </c>
      <c r="C12" s="11">
        <f t="shared" si="6"/>
        <v>55.12</v>
      </c>
      <c r="D12" s="56" t="s">
        <v>63</v>
      </c>
      <c r="E12" s="47"/>
      <c r="F12" s="8">
        <f t="shared" si="7"/>
        <v>55</v>
      </c>
      <c r="G12" s="49">
        <v>15</v>
      </c>
      <c r="H12" s="49">
        <v>0</v>
      </c>
      <c r="I12" s="49">
        <v>0</v>
      </c>
      <c r="J12" s="49">
        <v>40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25.1</v>
      </c>
      <c r="Q12" s="2"/>
      <c r="R12" s="31">
        <f t="shared" si="1"/>
        <v>7</v>
      </c>
      <c r="S12" s="32" t="str">
        <f t="shared" si="2"/>
        <v>João Pedro O. Dos Santos </v>
      </c>
      <c r="T12" s="32">
        <f t="shared" si="3"/>
        <v>0</v>
      </c>
      <c r="U12" s="33">
        <f t="shared" si="4"/>
        <v>25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>
        <f t="shared" si="5"/>
        <v>8</v>
      </c>
      <c r="C13" s="11">
        <f t="shared" si="6"/>
        <v>40.130000000000003</v>
      </c>
      <c r="D13" s="56" t="s">
        <v>130</v>
      </c>
      <c r="E13" s="48"/>
      <c r="F13" s="8">
        <f t="shared" si="7"/>
        <v>40</v>
      </c>
      <c r="G13" s="49">
        <v>0</v>
      </c>
      <c r="H13" s="49">
        <v>40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20.14</v>
      </c>
      <c r="Q13" s="2"/>
      <c r="R13" s="28">
        <f t="shared" si="1"/>
        <v>8</v>
      </c>
      <c r="S13" s="34" t="str">
        <f t="shared" si="2"/>
        <v>João Victor Gomes</v>
      </c>
      <c r="T13" s="34">
        <f t="shared" si="3"/>
        <v>0</v>
      </c>
      <c r="U13" s="35">
        <f t="shared" si="4"/>
        <v>20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>
        <f t="shared" si="5"/>
        <v>9</v>
      </c>
      <c r="C14" s="11">
        <f t="shared" si="6"/>
        <v>20.14</v>
      </c>
      <c r="D14" s="56" t="s">
        <v>131</v>
      </c>
      <c r="E14" s="48"/>
      <c r="F14" s="8">
        <f t="shared" si="7"/>
        <v>20</v>
      </c>
      <c r="G14" s="49">
        <v>0</v>
      </c>
      <c r="H14" s="49">
        <v>20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20.11</v>
      </c>
      <c r="Q14" s="2"/>
      <c r="R14" s="31">
        <f t="shared" si="1"/>
        <v>9</v>
      </c>
      <c r="S14" s="32" t="str">
        <f t="shared" si="2"/>
        <v>Luiz Reynan  Vila nova da Silva </v>
      </c>
      <c r="T14" s="32">
        <f t="shared" si="3"/>
        <v>0</v>
      </c>
      <c r="U14" s="33">
        <f t="shared" si="4"/>
        <v>20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>
        <f t="shared" si="5"/>
        <v>10</v>
      </c>
      <c r="C15" s="11">
        <f t="shared" si="6"/>
        <v>15.15</v>
      </c>
      <c r="D15" s="56" t="s">
        <v>132</v>
      </c>
      <c r="E15" s="48"/>
      <c r="F15" s="8">
        <f t="shared" si="7"/>
        <v>15</v>
      </c>
      <c r="G15" s="49">
        <v>0</v>
      </c>
      <c r="H15" s="49">
        <v>15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15.15</v>
      </c>
      <c r="Q15" s="2"/>
      <c r="R15" s="28">
        <f t="shared" si="1"/>
        <v>10</v>
      </c>
      <c r="S15" s="34" t="str">
        <f t="shared" si="2"/>
        <v>Heitor Gabriel Ramos</v>
      </c>
      <c r="T15" s="34">
        <f t="shared" si="3"/>
        <v>0</v>
      </c>
      <c r="U15" s="35">
        <f t="shared" si="4"/>
        <v>15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 t="str">
        <f t="shared" si="5"/>
        <v/>
      </c>
      <c r="C16" s="11">
        <f t="shared" si="6"/>
        <v>0.16</v>
      </c>
      <c r="D16" s="47"/>
      <c r="E16" s="48"/>
      <c r="F16" s="8">
        <f t="shared" si="7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0.22</v>
      </c>
      <c r="Q16" s="2"/>
      <c r="R16" s="31">
        <f t="shared" si="1"/>
        <v>11</v>
      </c>
      <c r="S16" s="32">
        <f t="shared" si="2"/>
        <v>0</v>
      </c>
      <c r="T16" s="32">
        <f t="shared" si="3"/>
        <v>0</v>
      </c>
      <c r="U16" s="33">
        <f t="shared" si="4"/>
        <v>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 t="str">
        <f t="shared" si="5"/>
        <v/>
      </c>
      <c r="C17" s="11">
        <f t="shared" si="6"/>
        <v>0.17</v>
      </c>
      <c r="D17" s="47"/>
      <c r="E17" s="48"/>
      <c r="F17" s="8">
        <f t="shared" si="7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0.21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 t="str">
        <f t="shared" si="5"/>
        <v/>
      </c>
      <c r="C18" s="11">
        <f t="shared" si="6"/>
        <v>0.18</v>
      </c>
      <c r="D18" s="47"/>
      <c r="E18" s="48"/>
      <c r="F18" s="8">
        <f t="shared" si="7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0.2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 t="str">
        <f t="shared" si="5"/>
        <v/>
      </c>
      <c r="C19" s="11">
        <f t="shared" si="6"/>
        <v>0.19</v>
      </c>
      <c r="D19" s="47"/>
      <c r="E19" s="48"/>
      <c r="F19" s="8">
        <f t="shared" si="7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0.19</v>
      </c>
      <c r="R19" s="28">
        <f t="shared" si="1"/>
        <v>14</v>
      </c>
      <c r="S19" s="34">
        <f t="shared" si="2"/>
        <v>0</v>
      </c>
      <c r="T19" s="34">
        <f t="shared" si="3"/>
        <v>0</v>
      </c>
      <c r="U19" s="35">
        <f t="shared" si="4"/>
        <v>0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x14ac:dyDescent="0.25">
      <c r="A20" s="6"/>
      <c r="B20" s="17" t="str">
        <f t="shared" si="5"/>
        <v/>
      </c>
      <c r="C20" s="11">
        <f t="shared" si="6"/>
        <v>0.2</v>
      </c>
      <c r="D20" s="47"/>
      <c r="E20" s="48"/>
      <c r="F20" s="8">
        <f t="shared" si="7"/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0.18</v>
      </c>
      <c r="R20" s="31">
        <f t="shared" si="1"/>
        <v>15</v>
      </c>
      <c r="S20" s="32">
        <f t="shared" si="2"/>
        <v>0</v>
      </c>
      <c r="T20" s="32">
        <f t="shared" si="3"/>
        <v>0</v>
      </c>
      <c r="U20" s="33">
        <f t="shared" si="4"/>
        <v>0</v>
      </c>
      <c r="AW20"/>
      <c r="AX20"/>
      <c r="AY20"/>
      <c r="AZ20"/>
      <c r="BA20"/>
      <c r="BB20"/>
    </row>
    <row r="21" spans="1:54" ht="12.75" customHeight="1" x14ac:dyDescent="0.25">
      <c r="A21" s="6"/>
      <c r="B21" s="17" t="str">
        <f t="shared" si="5"/>
        <v/>
      </c>
      <c r="C21" s="11">
        <f t="shared" si="6"/>
        <v>0.21</v>
      </c>
      <c r="D21" s="47"/>
      <c r="E21" s="48"/>
      <c r="F21" s="8">
        <f t="shared" si="7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50">
        <v>0</v>
      </c>
      <c r="M21" s="2"/>
      <c r="N21" s="24">
        <v>17</v>
      </c>
      <c r="P21" s="42">
        <f t="shared" si="0"/>
        <v>0.17</v>
      </c>
      <c r="R21" s="28">
        <f t="shared" si="1"/>
        <v>16</v>
      </c>
      <c r="S21" s="34">
        <f t="shared" si="2"/>
        <v>0</v>
      </c>
      <c r="T21" s="34">
        <f t="shared" si="3"/>
        <v>0</v>
      </c>
      <c r="U21" s="35">
        <f t="shared" si="4"/>
        <v>0</v>
      </c>
      <c r="AW21"/>
      <c r="AX21"/>
      <c r="AY21"/>
      <c r="AZ21"/>
      <c r="BA21"/>
      <c r="BB21"/>
    </row>
    <row r="22" spans="1:54" ht="12.75" customHeight="1" thickBot="1" x14ac:dyDescent="0.3">
      <c r="A22" s="6"/>
      <c r="B22" s="18" t="str">
        <f t="shared" si="5"/>
        <v/>
      </c>
      <c r="C22" s="13">
        <f t="shared" si="6"/>
        <v>0.22</v>
      </c>
      <c r="D22" s="51"/>
      <c r="E22" s="52"/>
      <c r="F22" s="58">
        <f t="shared" si="7"/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  <c r="M22" s="2"/>
      <c r="N22" s="12">
        <v>18</v>
      </c>
      <c r="P22" s="42">
        <f t="shared" si="0"/>
        <v>0.16</v>
      </c>
      <c r="R22" s="36">
        <f t="shared" si="1"/>
        <v>17</v>
      </c>
      <c r="S22" s="37">
        <f t="shared" si="2"/>
        <v>0</v>
      </c>
      <c r="T22" s="37">
        <f t="shared" si="3"/>
        <v>0</v>
      </c>
      <c r="U22" s="38">
        <f t="shared" si="4"/>
        <v>0</v>
      </c>
      <c r="AW22"/>
      <c r="AX22"/>
      <c r="AY22"/>
      <c r="AZ22"/>
      <c r="BA22"/>
      <c r="BB22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  <row r="323" spans="9:19" s="2" customFormat="1" x14ac:dyDescent="0.25">
      <c r="I323" s="39"/>
      <c r="J323" s="39"/>
      <c r="K323" s="39"/>
      <c r="L323" s="39"/>
      <c r="M323" s="39"/>
      <c r="N323" s="40"/>
      <c r="R323" s="3"/>
      <c r="S323" s="4"/>
    </row>
    <row r="324" spans="9:19" s="2" customFormat="1" x14ac:dyDescent="0.25">
      <c r="I324" s="39"/>
      <c r="J324" s="39"/>
      <c r="K324" s="39"/>
      <c r="L324" s="39"/>
      <c r="M324" s="39"/>
      <c r="N324" s="40"/>
      <c r="R324" s="3"/>
      <c r="S324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2">
    <cfRule type="cellIs" dxfId="59" priority="6" operator="equal">
      <formula>0</formula>
    </cfRule>
  </conditionalFormatting>
  <conditionalFormatting sqref="S6 S8 S10 S12 S14 S16 S18 S20 S22">
    <cfRule type="cellIs" dxfId="58" priority="5" operator="equal">
      <formula>0</formula>
    </cfRule>
  </conditionalFormatting>
  <conditionalFormatting sqref="T6:U6 T8:U8 T10:U10 T12:U12 T14:U14 T16:U16 T18:U18 T20:U20 T22:U22">
    <cfRule type="cellIs" dxfId="57" priority="4" operator="equal">
      <formula>0</formula>
    </cfRule>
  </conditionalFormatting>
  <conditionalFormatting sqref="S7:U7 S9:U9 S11:U11 S13:U13 S15:U15 S17:U17 S19:U19 S21:U21">
    <cfRule type="cellIs" dxfId="56" priority="3" operator="equal">
      <formula>0</formula>
    </cfRule>
  </conditionalFormatting>
  <conditionalFormatting sqref="G6:L22">
    <cfRule type="cellIs" dxfId="5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B222"/>
  <sheetViews>
    <sheetView workbookViewId="0">
      <selection activeCell="R6" sqref="R6:U10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18.5703125" style="16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19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20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90.06</v>
      </c>
      <c r="D6" s="57" t="s">
        <v>64</v>
      </c>
      <c r="E6" s="47"/>
      <c r="F6" s="8">
        <f>SUM(G6:L6)</f>
        <v>90</v>
      </c>
      <c r="G6" s="49">
        <v>50</v>
      </c>
      <c r="H6" s="49">
        <v>40</v>
      </c>
      <c r="I6" s="49">
        <v>0</v>
      </c>
      <c r="J6" s="49">
        <v>0</v>
      </c>
      <c r="K6" s="49">
        <v>0</v>
      </c>
      <c r="L6" s="50">
        <v>0</v>
      </c>
      <c r="M6" s="2"/>
      <c r="N6" s="12">
        <v>2</v>
      </c>
      <c r="O6" s="43"/>
      <c r="P6" s="42">
        <f t="shared" ref="P6:P16" si="0">IF(F6="","",LARGE(C:C,R6))</f>
        <v>100.07</v>
      </c>
      <c r="Q6" s="2"/>
      <c r="R6" s="31">
        <f t="shared" ref="R6:R16" si="1">IF(F6="","",ROW(F6)-5)</f>
        <v>1</v>
      </c>
      <c r="S6" s="32" t="str">
        <f t="shared" ref="S6:S16" si="2">IF(F6="","",VLOOKUP(P6,C:F,2,FALSE))</f>
        <v>Guilherme Pedra</v>
      </c>
      <c r="T6" s="32">
        <f t="shared" ref="T6:T16" si="3">IF(F6="","",VLOOKUP(P6,C:F,3,FALSE))</f>
        <v>0</v>
      </c>
      <c r="U6" s="33">
        <f t="shared" ref="U6:U16" si="4">IF(F6="","",VLOOKUP(P6,C:F,4,FALSE))</f>
        <v>100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16" si="5">IF(D7=0,"",N6)</f>
        <v>2</v>
      </c>
      <c r="C7" s="11">
        <f t="shared" ref="C7:C16" si="6">IF(F7="","",F7+(ROW(F7)/100))</f>
        <v>100.07</v>
      </c>
      <c r="D7" s="57" t="s">
        <v>133</v>
      </c>
      <c r="E7" s="47"/>
      <c r="F7" s="8">
        <f t="shared" ref="F7:F16" si="7">SUM(G7:L7)</f>
        <v>100</v>
      </c>
      <c r="G7" s="49"/>
      <c r="H7" s="49">
        <v>50</v>
      </c>
      <c r="I7" s="49">
        <v>0</v>
      </c>
      <c r="J7" s="49">
        <v>50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90.1</v>
      </c>
      <c r="Q7" s="2"/>
      <c r="R7" s="28">
        <f t="shared" si="1"/>
        <v>2</v>
      </c>
      <c r="S7" s="34" t="str">
        <f t="shared" si="2"/>
        <v>Luiz Reynan</v>
      </c>
      <c r="T7" s="34">
        <f t="shared" si="3"/>
        <v>0</v>
      </c>
      <c r="U7" s="35">
        <f t="shared" si="4"/>
        <v>90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35.08</v>
      </c>
      <c r="D8" s="57" t="s">
        <v>134</v>
      </c>
      <c r="E8" s="47"/>
      <c r="F8" s="8">
        <f t="shared" si="7"/>
        <v>35</v>
      </c>
      <c r="G8" s="49">
        <v>0</v>
      </c>
      <c r="H8" s="49">
        <v>35</v>
      </c>
      <c r="I8" s="49">
        <v>0</v>
      </c>
      <c r="J8" s="49">
        <v>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90.06</v>
      </c>
      <c r="Q8" s="2"/>
      <c r="R8" s="31">
        <f t="shared" si="1"/>
        <v>3</v>
      </c>
      <c r="S8" s="32" t="str">
        <f t="shared" si="2"/>
        <v>Izaquiel Messias Melo Silva </v>
      </c>
      <c r="T8" s="32">
        <f t="shared" si="3"/>
        <v>0</v>
      </c>
      <c r="U8" s="33">
        <f t="shared" si="4"/>
        <v>90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65.09</v>
      </c>
      <c r="D9" s="57" t="s">
        <v>135</v>
      </c>
      <c r="E9" s="47"/>
      <c r="F9" s="8">
        <f t="shared" si="7"/>
        <v>65</v>
      </c>
      <c r="G9" s="49">
        <v>0</v>
      </c>
      <c r="H9" s="49">
        <v>30</v>
      </c>
      <c r="I9" s="49">
        <v>0</v>
      </c>
      <c r="J9" s="49">
        <v>35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65.09</v>
      </c>
      <c r="Q9" s="2"/>
      <c r="R9" s="28">
        <f t="shared" si="1"/>
        <v>4</v>
      </c>
      <c r="S9" s="34" t="str">
        <f t="shared" si="2"/>
        <v>Lázaro Renato</v>
      </c>
      <c r="T9" s="34">
        <f t="shared" si="3"/>
        <v>0</v>
      </c>
      <c r="U9" s="35">
        <f t="shared" si="4"/>
        <v>65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90.1</v>
      </c>
      <c r="D10" s="57" t="s">
        <v>165</v>
      </c>
      <c r="E10" s="47"/>
      <c r="F10" s="8">
        <f t="shared" si="7"/>
        <v>90</v>
      </c>
      <c r="G10" s="49">
        <v>0</v>
      </c>
      <c r="H10" s="49">
        <v>0</v>
      </c>
      <c r="I10" s="49">
        <v>50</v>
      </c>
      <c r="J10" s="49">
        <v>40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35.08</v>
      </c>
      <c r="Q10" s="2"/>
      <c r="R10" s="31">
        <f t="shared" si="1"/>
        <v>5</v>
      </c>
      <c r="S10" s="32" t="str">
        <f t="shared" si="2"/>
        <v>Rafael Tavares</v>
      </c>
      <c r="T10" s="32">
        <f t="shared" si="3"/>
        <v>0</v>
      </c>
      <c r="U10" s="33">
        <f t="shared" si="4"/>
        <v>35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 t="str">
        <f t="shared" si="5"/>
        <v/>
      </c>
      <c r="C11" s="11">
        <f t="shared" si="6"/>
        <v>0.11</v>
      </c>
      <c r="D11" s="55"/>
      <c r="E11" s="48"/>
      <c r="F11" s="8">
        <f t="shared" si="7"/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0.16</v>
      </c>
      <c r="Q11" s="2"/>
      <c r="R11" s="28">
        <f t="shared" si="1"/>
        <v>6</v>
      </c>
      <c r="S11" s="34">
        <f t="shared" si="2"/>
        <v>0</v>
      </c>
      <c r="T11" s="34">
        <f t="shared" si="3"/>
        <v>0</v>
      </c>
      <c r="U11" s="35">
        <f t="shared" si="4"/>
        <v>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 t="str">
        <f t="shared" si="5"/>
        <v/>
      </c>
      <c r="C12" s="11">
        <f t="shared" si="6"/>
        <v>0.12</v>
      </c>
      <c r="D12" s="47"/>
      <c r="E12" s="48"/>
      <c r="F12" s="8">
        <f t="shared" si="7"/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0.15</v>
      </c>
      <c r="Q12" s="2"/>
      <c r="R12" s="31">
        <f t="shared" si="1"/>
        <v>7</v>
      </c>
      <c r="S12" s="32">
        <f t="shared" si="2"/>
        <v>0</v>
      </c>
      <c r="T12" s="32">
        <f t="shared" si="3"/>
        <v>0</v>
      </c>
      <c r="U12" s="33">
        <f t="shared" si="4"/>
        <v>0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 t="str">
        <f t="shared" si="5"/>
        <v/>
      </c>
      <c r="C13" s="11">
        <f t="shared" si="6"/>
        <v>0.13</v>
      </c>
      <c r="D13" s="47"/>
      <c r="E13" s="48"/>
      <c r="F13" s="8">
        <f t="shared" si="7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0.14000000000000001</v>
      </c>
      <c r="Q13" s="2"/>
      <c r="R13" s="28">
        <f t="shared" si="1"/>
        <v>8</v>
      </c>
      <c r="S13" s="34">
        <f t="shared" si="2"/>
        <v>0</v>
      </c>
      <c r="T13" s="34">
        <f t="shared" si="3"/>
        <v>0</v>
      </c>
      <c r="U13" s="35">
        <f t="shared" si="4"/>
        <v>0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 t="str">
        <f t="shared" si="5"/>
        <v/>
      </c>
      <c r="C14" s="11">
        <f t="shared" si="6"/>
        <v>0.14000000000000001</v>
      </c>
      <c r="D14" s="47"/>
      <c r="E14" s="48"/>
      <c r="F14" s="8">
        <f t="shared" si="7"/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0.13</v>
      </c>
      <c r="Q14" s="2"/>
      <c r="R14" s="31">
        <f t="shared" si="1"/>
        <v>9</v>
      </c>
      <c r="S14" s="32">
        <f t="shared" si="2"/>
        <v>0</v>
      </c>
      <c r="T14" s="32">
        <f t="shared" si="3"/>
        <v>0</v>
      </c>
      <c r="U14" s="33">
        <f t="shared" si="4"/>
        <v>0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 t="str">
        <f t="shared" si="5"/>
        <v/>
      </c>
      <c r="C15" s="11">
        <f t="shared" si="6"/>
        <v>0.15</v>
      </c>
      <c r="D15" s="47"/>
      <c r="E15" s="48"/>
      <c r="F15" s="8">
        <f t="shared" si="7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0.12</v>
      </c>
      <c r="Q15" s="2"/>
      <c r="R15" s="28">
        <f t="shared" si="1"/>
        <v>10</v>
      </c>
      <c r="S15" s="34">
        <f t="shared" si="2"/>
        <v>0</v>
      </c>
      <c r="T15" s="34">
        <f t="shared" si="3"/>
        <v>0</v>
      </c>
      <c r="U15" s="35">
        <f t="shared" si="4"/>
        <v>0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thickBot="1" x14ac:dyDescent="0.3">
      <c r="A16" s="6"/>
      <c r="B16" s="18" t="str">
        <f t="shared" si="5"/>
        <v/>
      </c>
      <c r="C16" s="13">
        <f t="shared" si="6"/>
        <v>0.16</v>
      </c>
      <c r="D16" s="51"/>
      <c r="E16" s="52"/>
      <c r="F16" s="58">
        <f t="shared" si="7"/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  <c r="M16" s="2"/>
      <c r="N16" s="12">
        <v>12</v>
      </c>
      <c r="O16" s="2"/>
      <c r="P16" s="42">
        <f t="shared" si="0"/>
        <v>0.11</v>
      </c>
      <c r="Q16" s="2"/>
      <c r="R16" s="36">
        <f t="shared" si="1"/>
        <v>11</v>
      </c>
      <c r="S16" s="37">
        <f t="shared" si="2"/>
        <v>0</v>
      </c>
      <c r="T16" s="37">
        <f t="shared" si="3"/>
        <v>0</v>
      </c>
      <c r="U16" s="38">
        <f t="shared" si="4"/>
        <v>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9:19" s="2" customFormat="1" x14ac:dyDescent="0.25">
      <c r="I17" s="39"/>
      <c r="J17" s="39"/>
      <c r="K17" s="39"/>
      <c r="L17" s="39"/>
      <c r="M17" s="39"/>
      <c r="N17" s="40"/>
      <c r="R17" s="3"/>
      <c r="S17" s="4"/>
    </row>
    <row r="18" spans="9:19" s="2" customFormat="1" x14ac:dyDescent="0.25">
      <c r="I18" s="39"/>
      <c r="J18" s="39"/>
      <c r="K18" s="39"/>
      <c r="L18" s="39"/>
      <c r="M18" s="39"/>
      <c r="N18" s="40"/>
      <c r="R18" s="3"/>
      <c r="S18" s="4"/>
    </row>
    <row r="19" spans="9:19" s="2" customFormat="1" x14ac:dyDescent="0.25">
      <c r="I19" s="39"/>
      <c r="J19" s="39"/>
      <c r="K19" s="39"/>
      <c r="L19" s="39"/>
      <c r="M19" s="39"/>
      <c r="N19" s="40"/>
      <c r="R19" s="3"/>
      <c r="S19" s="4"/>
    </row>
    <row r="20" spans="9:19" s="2" customFormat="1" x14ac:dyDescent="0.25">
      <c r="I20" s="39"/>
      <c r="J20" s="39"/>
      <c r="K20" s="39"/>
      <c r="L20" s="39"/>
      <c r="M20" s="39"/>
      <c r="N20" s="40"/>
      <c r="R20" s="3"/>
      <c r="S20" s="4"/>
    </row>
    <row r="21" spans="9:19" s="2" customFormat="1" x14ac:dyDescent="0.25">
      <c r="I21" s="39"/>
      <c r="J21" s="39"/>
      <c r="K21" s="39"/>
      <c r="L21" s="39"/>
      <c r="M21" s="39"/>
      <c r="N21" s="40"/>
      <c r="R21" s="3"/>
      <c r="S21" s="4"/>
    </row>
    <row r="22" spans="9:19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9:19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9:19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9:19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9:19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9:19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9:19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9:19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9:19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9:19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9:19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16">
    <cfRule type="cellIs" dxfId="54" priority="6" operator="equal">
      <formula>0</formula>
    </cfRule>
  </conditionalFormatting>
  <conditionalFormatting sqref="S6 S8 S10 S12 S14 S16">
    <cfRule type="cellIs" dxfId="53" priority="5" operator="equal">
      <formula>0</formula>
    </cfRule>
  </conditionalFormatting>
  <conditionalFormatting sqref="T6:U6 T8:U8 T10:U10 T12:U12 T14:U14 T16:U16">
    <cfRule type="cellIs" dxfId="52" priority="4" operator="equal">
      <formula>0</formula>
    </cfRule>
  </conditionalFormatting>
  <conditionalFormatting sqref="S7:U7 S9:U9 S11:U11 S13:U13 S15:U15">
    <cfRule type="cellIs" dxfId="51" priority="3" operator="equal">
      <formula>0</formula>
    </cfRule>
  </conditionalFormatting>
  <conditionalFormatting sqref="G6:L16">
    <cfRule type="cellIs" dxfId="5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7"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323"/>
  <sheetViews>
    <sheetView workbookViewId="0">
      <selection activeCell="R6" sqref="R6:U16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7" width="3.5703125" bestFit="1" customWidth="1"/>
    <col min="8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4.140625" style="16" customWidth="1"/>
    <col min="20" max="20" width="3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21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22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160.06</v>
      </c>
      <c r="D6" s="56" t="s">
        <v>65</v>
      </c>
      <c r="E6" s="47"/>
      <c r="F6" s="8">
        <f>SUM(G6:L6)</f>
        <v>160</v>
      </c>
      <c r="G6" s="49">
        <v>50</v>
      </c>
      <c r="H6" s="49">
        <v>35</v>
      </c>
      <c r="I6" s="49">
        <v>35</v>
      </c>
      <c r="J6" s="49">
        <v>40</v>
      </c>
      <c r="K6" s="49"/>
      <c r="L6" s="50"/>
      <c r="M6" s="2"/>
      <c r="N6" s="12">
        <v>2</v>
      </c>
      <c r="O6" s="43"/>
      <c r="P6" s="42">
        <f t="shared" ref="P6:P21" si="0">IF(F6="","",LARGE(C:C,R6))</f>
        <v>170.09</v>
      </c>
      <c r="Q6" s="2"/>
      <c r="R6" s="31">
        <f t="shared" ref="R6:R21" si="1">IF(F6="","",ROW(F6)-5)</f>
        <v>1</v>
      </c>
      <c r="S6" s="32" t="str">
        <f t="shared" ref="S6:S21" si="2">IF(F6="","",VLOOKUP(P6,C:F,2,FALSE))</f>
        <v>Saulo Goberto Marinho </v>
      </c>
      <c r="T6" s="32">
        <f t="shared" ref="T6:T21" si="3">IF(F6="","",VLOOKUP(P6,C:F,3,FALSE))</f>
        <v>0</v>
      </c>
      <c r="U6" s="33">
        <f t="shared" ref="U6:U21" si="4">IF(F6="","",VLOOKUP(P6,C:F,4,FALSE))</f>
        <v>170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1" si="5">IF(D7=0,"",N6)</f>
        <v>2</v>
      </c>
      <c r="C7" s="11">
        <f t="shared" ref="C7:C21" si="6">IF(F7="","",F7+(ROW(F7)/100))</f>
        <v>70.069999999999993</v>
      </c>
      <c r="D7" s="56" t="s">
        <v>166</v>
      </c>
      <c r="E7" s="47"/>
      <c r="F7" s="8">
        <f t="shared" ref="F7:F21" si="7">SUM(G7:L7)</f>
        <v>70</v>
      </c>
      <c r="G7" s="49">
        <v>40</v>
      </c>
      <c r="H7" s="49">
        <v>0</v>
      </c>
      <c r="I7" s="49">
        <v>30</v>
      </c>
      <c r="J7" s="49"/>
      <c r="K7" s="49">
        <v>0</v>
      </c>
      <c r="L7" s="50">
        <v>0</v>
      </c>
      <c r="M7" s="2"/>
      <c r="N7" s="24">
        <v>3</v>
      </c>
      <c r="O7" s="43"/>
      <c r="P7" s="42">
        <f t="shared" si="0"/>
        <v>160.06</v>
      </c>
      <c r="Q7" s="2"/>
      <c r="R7" s="28">
        <f t="shared" si="1"/>
        <v>2</v>
      </c>
      <c r="S7" s="34" t="str">
        <f t="shared" si="2"/>
        <v>Bruno Ordonho Araújo </v>
      </c>
      <c r="T7" s="34">
        <f t="shared" si="3"/>
        <v>0</v>
      </c>
      <c r="U7" s="35">
        <f t="shared" si="4"/>
        <v>160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120.08</v>
      </c>
      <c r="D8" s="56" t="s">
        <v>66</v>
      </c>
      <c r="E8" s="47"/>
      <c r="F8" s="8">
        <f t="shared" si="7"/>
        <v>120</v>
      </c>
      <c r="G8" s="49">
        <v>35</v>
      </c>
      <c r="H8" s="49">
        <v>0</v>
      </c>
      <c r="I8" s="49">
        <v>50</v>
      </c>
      <c r="J8" s="49">
        <v>35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120.08</v>
      </c>
      <c r="Q8" s="2"/>
      <c r="R8" s="31">
        <f t="shared" si="1"/>
        <v>3</v>
      </c>
      <c r="S8" s="32" t="str">
        <f t="shared" si="2"/>
        <v>Igor Melo </v>
      </c>
      <c r="T8" s="32">
        <f t="shared" si="3"/>
        <v>0</v>
      </c>
      <c r="U8" s="33">
        <f t="shared" si="4"/>
        <v>120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170.09</v>
      </c>
      <c r="D9" s="56" t="s">
        <v>67</v>
      </c>
      <c r="E9" s="47"/>
      <c r="F9" s="8">
        <f t="shared" si="7"/>
        <v>170</v>
      </c>
      <c r="G9" s="49">
        <v>30</v>
      </c>
      <c r="H9" s="49">
        <v>50</v>
      </c>
      <c r="I9" s="49">
        <v>40</v>
      </c>
      <c r="J9" s="49">
        <v>50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70.069999999999993</v>
      </c>
      <c r="Q9" s="2"/>
      <c r="R9" s="28">
        <f t="shared" si="1"/>
        <v>4</v>
      </c>
      <c r="S9" s="34" t="str">
        <f t="shared" si="2"/>
        <v>Valdir Falcão</v>
      </c>
      <c r="T9" s="34">
        <f t="shared" si="3"/>
        <v>0</v>
      </c>
      <c r="U9" s="35">
        <f t="shared" si="4"/>
        <v>70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25.1</v>
      </c>
      <c r="D10" s="56" t="s">
        <v>68</v>
      </c>
      <c r="E10" s="47"/>
      <c r="F10" s="8">
        <f t="shared" si="7"/>
        <v>25</v>
      </c>
      <c r="G10" s="49">
        <v>25</v>
      </c>
      <c r="H10" s="49"/>
      <c r="I10" s="49">
        <v>0</v>
      </c>
      <c r="J10" s="49">
        <v>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40.119999999999997</v>
      </c>
      <c r="Q10" s="2"/>
      <c r="R10" s="31">
        <f t="shared" si="1"/>
        <v>5</v>
      </c>
      <c r="S10" s="32" t="str">
        <f t="shared" si="2"/>
        <v>Lyon David</v>
      </c>
      <c r="T10" s="32">
        <f t="shared" si="3"/>
        <v>0</v>
      </c>
      <c r="U10" s="33">
        <f t="shared" si="4"/>
        <v>40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20.11</v>
      </c>
      <c r="D11" s="56" t="s">
        <v>69</v>
      </c>
      <c r="E11" s="47"/>
      <c r="F11" s="8">
        <f t="shared" si="7"/>
        <v>20</v>
      </c>
      <c r="G11" s="49">
        <v>20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30.16</v>
      </c>
      <c r="Q11" s="2"/>
      <c r="R11" s="28">
        <f t="shared" si="1"/>
        <v>6</v>
      </c>
      <c r="S11" s="34" t="str">
        <f t="shared" si="2"/>
        <v>Anderson Marcelo</v>
      </c>
      <c r="T11" s="34">
        <f t="shared" si="3"/>
        <v>0</v>
      </c>
      <c r="U11" s="35">
        <f t="shared" si="4"/>
        <v>30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>
        <f t="shared" si="5"/>
        <v>7</v>
      </c>
      <c r="C12" s="11">
        <f t="shared" si="6"/>
        <v>40.119999999999997</v>
      </c>
      <c r="D12" s="56" t="s">
        <v>136</v>
      </c>
      <c r="E12" s="48"/>
      <c r="F12" s="8">
        <f t="shared" si="7"/>
        <v>40</v>
      </c>
      <c r="G12" s="49">
        <v>0</v>
      </c>
      <c r="H12" s="49">
        <v>40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30.13</v>
      </c>
      <c r="Q12" s="2"/>
      <c r="R12" s="31">
        <f t="shared" si="1"/>
        <v>7</v>
      </c>
      <c r="S12" s="32" t="str">
        <f t="shared" si="2"/>
        <v>Diego Nascimento</v>
      </c>
      <c r="T12" s="32">
        <f t="shared" si="3"/>
        <v>0</v>
      </c>
      <c r="U12" s="33">
        <f t="shared" si="4"/>
        <v>30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>
        <f t="shared" si="5"/>
        <v>8</v>
      </c>
      <c r="C13" s="11">
        <f t="shared" si="6"/>
        <v>30.13</v>
      </c>
      <c r="D13" s="56" t="s">
        <v>137</v>
      </c>
      <c r="E13" s="48"/>
      <c r="F13" s="8">
        <f t="shared" si="7"/>
        <v>30</v>
      </c>
      <c r="G13" s="49">
        <v>0</v>
      </c>
      <c r="H13" s="49">
        <v>30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25.15</v>
      </c>
      <c r="Q13" s="2"/>
      <c r="R13" s="28">
        <f t="shared" si="1"/>
        <v>8</v>
      </c>
      <c r="S13" s="34" t="str">
        <f t="shared" si="2"/>
        <v>Gil Siqueira</v>
      </c>
      <c r="T13" s="34">
        <f t="shared" si="3"/>
        <v>0</v>
      </c>
      <c r="U13" s="35">
        <f t="shared" si="4"/>
        <v>25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>
        <f t="shared" si="5"/>
        <v>9</v>
      </c>
      <c r="C14" s="11">
        <f t="shared" si="6"/>
        <v>25.14</v>
      </c>
      <c r="D14" s="56" t="s">
        <v>138</v>
      </c>
      <c r="E14" s="48"/>
      <c r="F14" s="8">
        <f t="shared" si="7"/>
        <v>25</v>
      </c>
      <c r="G14" s="49">
        <v>0</v>
      </c>
      <c r="H14" s="49">
        <v>25</v>
      </c>
      <c r="I14" s="49">
        <v>0</v>
      </c>
      <c r="J14" s="49">
        <v>0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25.14</v>
      </c>
      <c r="Q14" s="2"/>
      <c r="R14" s="31">
        <f t="shared" si="1"/>
        <v>9</v>
      </c>
      <c r="S14" s="32" t="str">
        <f t="shared" si="2"/>
        <v>Wedson Cunha</v>
      </c>
      <c r="T14" s="32">
        <f t="shared" si="3"/>
        <v>0</v>
      </c>
      <c r="U14" s="33">
        <f t="shared" si="4"/>
        <v>25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>
        <f t="shared" si="5"/>
        <v>10</v>
      </c>
      <c r="C15" s="11">
        <f t="shared" si="6"/>
        <v>25.15</v>
      </c>
      <c r="D15" s="56" t="s">
        <v>167</v>
      </c>
      <c r="E15" s="48"/>
      <c r="F15" s="8">
        <f t="shared" si="7"/>
        <v>25</v>
      </c>
      <c r="G15" s="49">
        <v>0</v>
      </c>
      <c r="H15" s="49">
        <v>0</v>
      </c>
      <c r="I15" s="49">
        <v>25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25.1</v>
      </c>
      <c r="Q15" s="2"/>
      <c r="R15" s="28">
        <f t="shared" si="1"/>
        <v>10</v>
      </c>
      <c r="S15" s="34" t="str">
        <f t="shared" si="2"/>
        <v>Jefferson Souza </v>
      </c>
      <c r="T15" s="34">
        <f t="shared" si="3"/>
        <v>0</v>
      </c>
      <c r="U15" s="35">
        <f t="shared" si="4"/>
        <v>25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>
        <f t="shared" si="5"/>
        <v>11</v>
      </c>
      <c r="C16" s="11">
        <f t="shared" si="6"/>
        <v>30.16</v>
      </c>
      <c r="D16" s="56" t="s">
        <v>173</v>
      </c>
      <c r="E16" s="48"/>
      <c r="F16" s="8">
        <f t="shared" si="7"/>
        <v>30</v>
      </c>
      <c r="G16" s="49">
        <v>0</v>
      </c>
      <c r="H16" s="49">
        <v>0</v>
      </c>
      <c r="I16" s="49">
        <v>0</v>
      </c>
      <c r="J16" s="49">
        <v>30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20.11</v>
      </c>
      <c r="Q16" s="2"/>
      <c r="R16" s="31">
        <f t="shared" si="1"/>
        <v>11</v>
      </c>
      <c r="S16" s="32" t="str">
        <f t="shared" si="2"/>
        <v>Alessandro José dos Santos </v>
      </c>
      <c r="T16" s="32">
        <f t="shared" si="3"/>
        <v>0</v>
      </c>
      <c r="U16" s="33">
        <f t="shared" si="4"/>
        <v>20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 t="str">
        <f t="shared" si="5"/>
        <v/>
      </c>
      <c r="C17" s="11">
        <f t="shared" si="6"/>
        <v>0.17</v>
      </c>
      <c r="D17" s="47"/>
      <c r="E17" s="48"/>
      <c r="F17" s="8">
        <f t="shared" si="7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0.21</v>
      </c>
      <c r="R17" s="28">
        <f t="shared" si="1"/>
        <v>12</v>
      </c>
      <c r="S17" s="34">
        <f t="shared" si="2"/>
        <v>0</v>
      </c>
      <c r="T17" s="34">
        <f t="shared" si="3"/>
        <v>0</v>
      </c>
      <c r="U17" s="35">
        <f t="shared" si="4"/>
        <v>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 t="str">
        <f t="shared" si="5"/>
        <v/>
      </c>
      <c r="C18" s="11">
        <f t="shared" si="6"/>
        <v>0.18</v>
      </c>
      <c r="D18" s="47"/>
      <c r="E18" s="48"/>
      <c r="F18" s="8">
        <f t="shared" si="7"/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0.2</v>
      </c>
      <c r="R18" s="31">
        <f t="shared" si="1"/>
        <v>13</v>
      </c>
      <c r="S18" s="32">
        <f t="shared" si="2"/>
        <v>0</v>
      </c>
      <c r="T18" s="32">
        <f t="shared" si="3"/>
        <v>0</v>
      </c>
      <c r="U18" s="33">
        <f t="shared" si="4"/>
        <v>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 t="str">
        <f t="shared" si="5"/>
        <v/>
      </c>
      <c r="C19" s="11">
        <f t="shared" si="6"/>
        <v>0.19</v>
      </c>
      <c r="D19" s="47"/>
      <c r="E19" s="48"/>
      <c r="F19" s="8">
        <f t="shared" si="7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0.19</v>
      </c>
      <c r="R19" s="28">
        <f t="shared" si="1"/>
        <v>14</v>
      </c>
      <c r="S19" s="34">
        <f t="shared" si="2"/>
        <v>0</v>
      </c>
      <c r="T19" s="34">
        <f t="shared" si="3"/>
        <v>0</v>
      </c>
      <c r="U19" s="35">
        <f t="shared" si="4"/>
        <v>0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x14ac:dyDescent="0.25">
      <c r="A20" s="6"/>
      <c r="B20" s="17" t="str">
        <f t="shared" si="5"/>
        <v/>
      </c>
      <c r="C20" s="11">
        <f t="shared" si="6"/>
        <v>0.2</v>
      </c>
      <c r="D20" s="47"/>
      <c r="E20" s="48"/>
      <c r="F20" s="8">
        <f t="shared" si="7"/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0.18</v>
      </c>
      <c r="R20" s="31">
        <f t="shared" si="1"/>
        <v>15</v>
      </c>
      <c r="S20" s="32">
        <f t="shared" si="2"/>
        <v>0</v>
      </c>
      <c r="T20" s="32">
        <f t="shared" si="3"/>
        <v>0</v>
      </c>
      <c r="U20" s="33">
        <f t="shared" si="4"/>
        <v>0</v>
      </c>
      <c r="AW20"/>
      <c r="AX20"/>
      <c r="AY20"/>
      <c r="AZ20"/>
      <c r="BA20"/>
      <c r="BB20"/>
    </row>
    <row r="21" spans="1:54" ht="12.75" customHeight="1" thickBot="1" x14ac:dyDescent="0.3">
      <c r="A21" s="6"/>
      <c r="B21" s="18" t="str">
        <f t="shared" si="5"/>
        <v/>
      </c>
      <c r="C21" s="13">
        <f t="shared" si="6"/>
        <v>0.21</v>
      </c>
      <c r="D21" s="51"/>
      <c r="E21" s="52"/>
      <c r="F21" s="58">
        <f t="shared" si="7"/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  <c r="M21" s="2"/>
      <c r="N21" s="24">
        <v>17</v>
      </c>
      <c r="P21" s="42">
        <f t="shared" si="0"/>
        <v>0.17</v>
      </c>
      <c r="R21" s="59">
        <f t="shared" si="1"/>
        <v>16</v>
      </c>
      <c r="S21" s="60">
        <f t="shared" si="2"/>
        <v>0</v>
      </c>
      <c r="T21" s="60">
        <f t="shared" si="3"/>
        <v>0</v>
      </c>
      <c r="U21" s="61">
        <f t="shared" si="4"/>
        <v>0</v>
      </c>
      <c r="AW21"/>
      <c r="AX21"/>
      <c r="AY21"/>
      <c r="AZ21"/>
      <c r="BA21"/>
      <c r="BB21"/>
    </row>
    <row r="22" spans="1:54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  <row r="323" spans="9:19" s="2" customFormat="1" x14ac:dyDescent="0.25">
      <c r="I323" s="39"/>
      <c r="J323" s="39"/>
      <c r="K323" s="39"/>
      <c r="L323" s="39"/>
      <c r="M323" s="39"/>
      <c r="N323" s="40"/>
      <c r="R323" s="3"/>
      <c r="S323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1">
    <cfRule type="cellIs" dxfId="49" priority="6" operator="equal">
      <formula>0</formula>
    </cfRule>
  </conditionalFormatting>
  <conditionalFormatting sqref="S6 S8 S10 S12 S14 S16 S18 S20">
    <cfRule type="cellIs" dxfId="48" priority="5" operator="equal">
      <formula>0</formula>
    </cfRule>
  </conditionalFormatting>
  <conditionalFormatting sqref="T6:U6 T8:U8 T10:U10 T12:U12 T14:U14 T16:U16 T18:U18 T20:U20">
    <cfRule type="cellIs" dxfId="47" priority="4" operator="equal">
      <formula>0</formula>
    </cfRule>
  </conditionalFormatting>
  <conditionalFormatting sqref="S7:U7 S9:U9 S11:U11 S13:U13 S15:U15 S17:U17 S19:U19 S21:U21">
    <cfRule type="cellIs" dxfId="46" priority="3" operator="equal">
      <formula>0</formula>
    </cfRule>
  </conditionalFormatting>
  <conditionalFormatting sqref="G6:L21">
    <cfRule type="cellIs" dxfId="4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321"/>
  <sheetViews>
    <sheetView workbookViewId="0">
      <selection activeCell="R6" sqref="R6:U21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8.140625" bestFit="1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3.5703125" style="40" hidden="1" customWidth="1"/>
    <col min="15" max="15" width="3.140625" style="2" customWidth="1"/>
    <col min="16" max="16" width="9.140625" style="2" hidden="1" customWidth="1"/>
    <col min="17" max="17" width="9.140625" style="2"/>
    <col min="18" max="18" width="9" style="9" bestFit="1" customWidth="1"/>
    <col min="19" max="19" width="23" style="16" customWidth="1"/>
    <col min="20" max="20" width="6.28515625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23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24</v>
      </c>
      <c r="S4" s="87"/>
      <c r="T4" s="87"/>
      <c r="U4" s="8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200.06</v>
      </c>
      <c r="D6" s="56" t="s">
        <v>70</v>
      </c>
      <c r="E6" s="47"/>
      <c r="F6" s="8">
        <f>SUM(G6:L6)</f>
        <v>200</v>
      </c>
      <c r="G6" s="49">
        <v>50</v>
      </c>
      <c r="H6" s="49">
        <v>50</v>
      </c>
      <c r="I6" s="49">
        <v>50</v>
      </c>
      <c r="J6" s="49">
        <v>50</v>
      </c>
      <c r="K6" s="49">
        <v>0</v>
      </c>
      <c r="L6" s="50">
        <v>0</v>
      </c>
      <c r="M6" s="2"/>
      <c r="N6" s="12">
        <v>2</v>
      </c>
      <c r="O6" s="43"/>
      <c r="P6" s="42">
        <f t="shared" ref="P6:P21" si="0">IF(F6="","",LARGE(C:C,R6))</f>
        <v>200.06</v>
      </c>
      <c r="Q6" s="2"/>
      <c r="R6" s="31">
        <f t="shared" ref="R6:R21" si="1">IF(F6="","",ROW(F6)-5)</f>
        <v>1</v>
      </c>
      <c r="S6" s="32" t="str">
        <f t="shared" ref="S6:S21" si="2">IF(F6="","",VLOOKUP(P6,C:F,2,FALSE))</f>
        <v>André Tadeu Costa </v>
      </c>
      <c r="T6" s="32">
        <f t="shared" ref="T6:T21" si="3">IF(F6="","",VLOOKUP(P6,C:F,3,FALSE))</f>
        <v>0</v>
      </c>
      <c r="U6" s="33">
        <f t="shared" ref="U6:U21" si="4">IF(F6="","",VLOOKUP(P6,C:F,4,FALSE))</f>
        <v>200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1" si="5">IF(D7=0,"",N6)</f>
        <v>2</v>
      </c>
      <c r="C7" s="11">
        <f t="shared" ref="C7:C21" si="6">IF(F7="","",F7+(ROW(F7)/100))</f>
        <v>145.07</v>
      </c>
      <c r="D7" s="56" t="s">
        <v>71</v>
      </c>
      <c r="E7" s="47"/>
      <c r="F7" s="8">
        <f t="shared" ref="F7:F21" si="7">SUM(G7:L7)</f>
        <v>145</v>
      </c>
      <c r="G7" s="49">
        <v>40</v>
      </c>
      <c r="H7" s="49">
        <v>40</v>
      </c>
      <c r="I7" s="49">
        <v>30</v>
      </c>
      <c r="J7" s="49">
        <v>35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145.07</v>
      </c>
      <c r="Q7" s="2"/>
      <c r="R7" s="28">
        <f t="shared" si="1"/>
        <v>2</v>
      </c>
      <c r="S7" s="34" t="str">
        <f t="shared" si="2"/>
        <v>Ermírio Francisco de Barros </v>
      </c>
      <c r="T7" s="34">
        <f t="shared" si="3"/>
        <v>0</v>
      </c>
      <c r="U7" s="35">
        <f t="shared" si="4"/>
        <v>145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120.08</v>
      </c>
      <c r="D8" s="56" t="s">
        <v>72</v>
      </c>
      <c r="E8" s="47"/>
      <c r="F8" s="8">
        <f t="shared" si="7"/>
        <v>120</v>
      </c>
      <c r="G8" s="49">
        <v>35</v>
      </c>
      <c r="H8" s="49">
        <v>25</v>
      </c>
      <c r="I8" s="49">
        <v>35</v>
      </c>
      <c r="J8" s="49">
        <v>25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120.09</v>
      </c>
      <c r="Q8" s="2"/>
      <c r="R8" s="31">
        <f t="shared" si="1"/>
        <v>3</v>
      </c>
      <c r="S8" s="32" t="str">
        <f t="shared" si="2"/>
        <v>Rubens Cavalcanti Oliveira </v>
      </c>
      <c r="T8" s="32">
        <f t="shared" si="3"/>
        <v>0</v>
      </c>
      <c r="U8" s="33">
        <f t="shared" si="4"/>
        <v>120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120.09</v>
      </c>
      <c r="D9" s="56" t="s">
        <v>73</v>
      </c>
      <c r="E9" s="47"/>
      <c r="F9" s="8">
        <f t="shared" si="7"/>
        <v>120</v>
      </c>
      <c r="G9" s="49">
        <v>30</v>
      </c>
      <c r="H9" s="49">
        <v>30</v>
      </c>
      <c r="I9" s="49">
        <v>20</v>
      </c>
      <c r="J9" s="49">
        <v>40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120.08</v>
      </c>
      <c r="Q9" s="2"/>
      <c r="R9" s="28">
        <f t="shared" si="1"/>
        <v>4</v>
      </c>
      <c r="S9" s="34" t="str">
        <f t="shared" si="2"/>
        <v>Audifax  Júnior Chaves </v>
      </c>
      <c r="T9" s="34">
        <f t="shared" si="3"/>
        <v>0</v>
      </c>
      <c r="U9" s="35">
        <f t="shared" si="4"/>
        <v>120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95.1</v>
      </c>
      <c r="D10" s="56" t="s">
        <v>74</v>
      </c>
      <c r="E10" s="47"/>
      <c r="F10" s="8">
        <f t="shared" si="7"/>
        <v>95</v>
      </c>
      <c r="G10" s="49">
        <v>25</v>
      </c>
      <c r="H10" s="49">
        <v>0</v>
      </c>
      <c r="I10" s="49">
        <v>40</v>
      </c>
      <c r="J10" s="49">
        <v>30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95.1</v>
      </c>
      <c r="Q10" s="2"/>
      <c r="R10" s="31">
        <f t="shared" si="1"/>
        <v>5</v>
      </c>
      <c r="S10" s="32" t="str">
        <f t="shared" si="2"/>
        <v>Ernandes Rafael </v>
      </c>
      <c r="T10" s="32">
        <f t="shared" si="3"/>
        <v>0</v>
      </c>
      <c r="U10" s="33">
        <f t="shared" si="4"/>
        <v>95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20.11</v>
      </c>
      <c r="D11" s="56" t="s">
        <v>75</v>
      </c>
      <c r="E11" s="47"/>
      <c r="F11" s="8">
        <f t="shared" si="7"/>
        <v>20</v>
      </c>
      <c r="G11" s="49">
        <v>20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80.16</v>
      </c>
      <c r="Q11" s="2"/>
      <c r="R11" s="28">
        <f t="shared" si="1"/>
        <v>6</v>
      </c>
      <c r="S11" s="34" t="str">
        <f t="shared" si="2"/>
        <v>José Rogério</v>
      </c>
      <c r="T11" s="34">
        <f t="shared" si="3"/>
        <v>0</v>
      </c>
      <c r="U11" s="35">
        <f t="shared" si="4"/>
        <v>80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>
        <f t="shared" si="5"/>
        <v>7</v>
      </c>
      <c r="C12" s="11">
        <f t="shared" si="6"/>
        <v>15.12</v>
      </c>
      <c r="D12" s="56" t="s">
        <v>76</v>
      </c>
      <c r="E12" s="47"/>
      <c r="F12" s="8">
        <f t="shared" si="7"/>
        <v>15</v>
      </c>
      <c r="G12" s="49">
        <v>15</v>
      </c>
      <c r="H12" s="49">
        <v>0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50.14</v>
      </c>
      <c r="Q12" s="2"/>
      <c r="R12" s="31">
        <f t="shared" si="1"/>
        <v>7</v>
      </c>
      <c r="S12" s="32" t="str">
        <f t="shared" si="2"/>
        <v>José Manuel da Silva </v>
      </c>
      <c r="T12" s="32">
        <f t="shared" si="3"/>
        <v>0</v>
      </c>
      <c r="U12" s="33">
        <f t="shared" si="4"/>
        <v>50</v>
      </c>
      <c r="V12" s="2"/>
      <c r="W12" s="45"/>
      <c r="X12" s="46"/>
      <c r="Y12" s="46"/>
      <c r="Z12" s="4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>
        <f t="shared" si="5"/>
        <v>8</v>
      </c>
      <c r="C13" s="11">
        <f t="shared" si="6"/>
        <v>10.130000000000001</v>
      </c>
      <c r="D13" s="56" t="s">
        <v>77</v>
      </c>
      <c r="E13" s="47"/>
      <c r="F13" s="8">
        <f t="shared" si="7"/>
        <v>10</v>
      </c>
      <c r="G13" s="49">
        <v>10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20.170000000000002</v>
      </c>
      <c r="Q13" s="2"/>
      <c r="R13" s="28">
        <f t="shared" si="1"/>
        <v>8</v>
      </c>
      <c r="S13" s="34" t="str">
        <f t="shared" si="2"/>
        <v>Danilo Moura</v>
      </c>
      <c r="T13" s="34">
        <f t="shared" si="3"/>
        <v>0</v>
      </c>
      <c r="U13" s="35">
        <f t="shared" si="4"/>
        <v>20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>
        <f t="shared" si="5"/>
        <v>9</v>
      </c>
      <c r="C14" s="11">
        <f t="shared" si="6"/>
        <v>50.14</v>
      </c>
      <c r="D14" s="56" t="s">
        <v>78</v>
      </c>
      <c r="E14" s="47"/>
      <c r="F14" s="8">
        <f t="shared" si="7"/>
        <v>50</v>
      </c>
      <c r="G14" s="49">
        <v>5</v>
      </c>
      <c r="H14" s="49">
        <v>10</v>
      </c>
      <c r="I14" s="49">
        <v>20</v>
      </c>
      <c r="J14" s="49">
        <v>15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20.11</v>
      </c>
      <c r="Q14" s="2"/>
      <c r="R14" s="31">
        <f t="shared" si="1"/>
        <v>9</v>
      </c>
      <c r="S14" s="32" t="str">
        <f t="shared" si="2"/>
        <v>Marcos Brito </v>
      </c>
      <c r="T14" s="32">
        <f t="shared" si="3"/>
        <v>0</v>
      </c>
      <c r="U14" s="33">
        <f t="shared" si="4"/>
        <v>20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>
        <f t="shared" si="5"/>
        <v>10</v>
      </c>
      <c r="C15" s="11">
        <f t="shared" si="6"/>
        <v>3.15</v>
      </c>
      <c r="D15" s="56" t="s">
        <v>79</v>
      </c>
      <c r="E15" s="47"/>
      <c r="F15" s="8">
        <f t="shared" si="7"/>
        <v>3</v>
      </c>
      <c r="G15" s="49">
        <v>3</v>
      </c>
      <c r="H15" s="49">
        <v>0</v>
      </c>
      <c r="I15" s="49">
        <v>0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15.18</v>
      </c>
      <c r="Q15" s="2"/>
      <c r="R15" s="28">
        <f t="shared" si="1"/>
        <v>10</v>
      </c>
      <c r="S15" s="34" t="str">
        <f t="shared" si="2"/>
        <v>Renato Vasconcelos</v>
      </c>
      <c r="T15" s="34">
        <f t="shared" si="3"/>
        <v>0</v>
      </c>
      <c r="U15" s="35">
        <f t="shared" si="4"/>
        <v>15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>
        <f t="shared" si="5"/>
        <v>11</v>
      </c>
      <c r="C16" s="11">
        <f t="shared" si="6"/>
        <v>80.16</v>
      </c>
      <c r="D16" s="56" t="s">
        <v>139</v>
      </c>
      <c r="E16" s="48"/>
      <c r="F16" s="8">
        <f t="shared" si="7"/>
        <v>80</v>
      </c>
      <c r="G16" s="49">
        <v>0</v>
      </c>
      <c r="H16" s="49">
        <v>35</v>
      </c>
      <c r="I16" s="49">
        <v>25</v>
      </c>
      <c r="J16" s="49">
        <v>20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15.12</v>
      </c>
      <c r="Q16" s="2"/>
      <c r="R16" s="31">
        <f t="shared" si="1"/>
        <v>11</v>
      </c>
      <c r="S16" s="32" t="str">
        <f t="shared" si="2"/>
        <v>Damião Barbosa </v>
      </c>
      <c r="T16" s="32">
        <f t="shared" si="3"/>
        <v>0</v>
      </c>
      <c r="U16" s="33">
        <f t="shared" si="4"/>
        <v>15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>
        <f t="shared" si="5"/>
        <v>12</v>
      </c>
      <c r="C17" s="11">
        <f t="shared" si="6"/>
        <v>20.170000000000002</v>
      </c>
      <c r="D17" s="56" t="s">
        <v>140</v>
      </c>
      <c r="E17" s="48"/>
      <c r="F17" s="8">
        <f t="shared" si="7"/>
        <v>20</v>
      </c>
      <c r="G17" s="49">
        <v>0</v>
      </c>
      <c r="H17" s="49">
        <v>20</v>
      </c>
      <c r="I17" s="49">
        <v>0</v>
      </c>
      <c r="J17" s="49">
        <v>0</v>
      </c>
      <c r="K17" s="49">
        <v>0</v>
      </c>
      <c r="L17" s="50">
        <v>0</v>
      </c>
      <c r="M17" s="2"/>
      <c r="N17" s="24">
        <v>13</v>
      </c>
      <c r="P17" s="42">
        <f t="shared" si="0"/>
        <v>10.210000000000001</v>
      </c>
      <c r="R17" s="28">
        <f t="shared" si="1"/>
        <v>12</v>
      </c>
      <c r="S17" s="34" t="str">
        <f t="shared" si="2"/>
        <v>José Ricardo</v>
      </c>
      <c r="T17" s="34">
        <f t="shared" si="3"/>
        <v>0</v>
      </c>
      <c r="U17" s="35">
        <f t="shared" si="4"/>
        <v>10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>
        <f t="shared" si="5"/>
        <v>13</v>
      </c>
      <c r="C18" s="11">
        <f t="shared" si="6"/>
        <v>15.18</v>
      </c>
      <c r="D18" s="56" t="s">
        <v>141</v>
      </c>
      <c r="E18" s="48"/>
      <c r="F18" s="8">
        <f t="shared" si="7"/>
        <v>15</v>
      </c>
      <c r="G18" s="49">
        <v>0</v>
      </c>
      <c r="H18" s="49">
        <v>15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10.130000000000001</v>
      </c>
      <c r="R18" s="31">
        <f t="shared" si="1"/>
        <v>13</v>
      </c>
      <c r="S18" s="32" t="str">
        <f t="shared" si="2"/>
        <v>Rogaciano Pedro Júnior </v>
      </c>
      <c r="T18" s="32">
        <f t="shared" si="3"/>
        <v>0</v>
      </c>
      <c r="U18" s="33">
        <f t="shared" si="4"/>
        <v>10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>
        <f t="shared" si="5"/>
        <v>14</v>
      </c>
      <c r="C19" s="11">
        <f t="shared" si="6"/>
        <v>5.19</v>
      </c>
      <c r="D19" s="56" t="s">
        <v>142</v>
      </c>
      <c r="E19" s="48"/>
      <c r="F19" s="8">
        <f t="shared" si="7"/>
        <v>5</v>
      </c>
      <c r="G19" s="49">
        <v>0</v>
      </c>
      <c r="H19" s="49">
        <v>5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5.19</v>
      </c>
      <c r="R19" s="28">
        <f t="shared" si="1"/>
        <v>14</v>
      </c>
      <c r="S19" s="34" t="str">
        <f t="shared" si="2"/>
        <v>Gutemberg Alves</v>
      </c>
      <c r="T19" s="34">
        <f t="shared" si="3"/>
        <v>0</v>
      </c>
      <c r="U19" s="35">
        <f t="shared" si="4"/>
        <v>5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x14ac:dyDescent="0.25">
      <c r="A20" s="6"/>
      <c r="B20" s="17">
        <f t="shared" si="5"/>
        <v>15</v>
      </c>
      <c r="C20" s="11">
        <f t="shared" si="6"/>
        <v>3.2</v>
      </c>
      <c r="D20" s="56" t="s">
        <v>143</v>
      </c>
      <c r="E20" s="48"/>
      <c r="F20" s="8">
        <f t="shared" si="7"/>
        <v>3</v>
      </c>
      <c r="G20" s="49">
        <v>0</v>
      </c>
      <c r="H20" s="49">
        <v>3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3.2</v>
      </c>
      <c r="R20" s="31">
        <f t="shared" si="1"/>
        <v>15</v>
      </c>
      <c r="S20" s="32" t="str">
        <f t="shared" si="2"/>
        <v>Edivaldo Eloi</v>
      </c>
      <c r="T20" s="32">
        <f t="shared" si="3"/>
        <v>0</v>
      </c>
      <c r="U20" s="33">
        <f t="shared" si="4"/>
        <v>3</v>
      </c>
      <c r="AW20"/>
      <c r="AX20"/>
      <c r="AY20"/>
      <c r="AZ20"/>
      <c r="BA20"/>
      <c r="BB20"/>
    </row>
    <row r="21" spans="1:54" ht="12.75" customHeight="1" thickBot="1" x14ac:dyDescent="0.3">
      <c r="A21" s="6"/>
      <c r="B21" s="18">
        <f t="shared" si="5"/>
        <v>16</v>
      </c>
      <c r="C21" s="13">
        <f t="shared" si="6"/>
        <v>10.210000000000001</v>
      </c>
      <c r="D21" s="56" t="s">
        <v>174</v>
      </c>
      <c r="E21" s="52"/>
      <c r="F21" s="58">
        <f t="shared" si="7"/>
        <v>10</v>
      </c>
      <c r="G21" s="53">
        <v>0</v>
      </c>
      <c r="H21" s="53">
        <v>0</v>
      </c>
      <c r="I21" s="53">
        <v>0</v>
      </c>
      <c r="J21" s="53">
        <v>10</v>
      </c>
      <c r="K21" s="53">
        <v>0</v>
      </c>
      <c r="L21" s="54">
        <v>0</v>
      </c>
      <c r="M21" s="2"/>
      <c r="N21" s="24">
        <v>17</v>
      </c>
      <c r="P21" s="42">
        <f t="shared" si="0"/>
        <v>3.15</v>
      </c>
      <c r="R21" s="59">
        <f t="shared" si="1"/>
        <v>16</v>
      </c>
      <c r="S21" s="60" t="str">
        <f t="shared" si="2"/>
        <v>Leonard Fernando Brito </v>
      </c>
      <c r="T21" s="60">
        <f t="shared" si="3"/>
        <v>0</v>
      </c>
      <c r="U21" s="61">
        <f t="shared" si="4"/>
        <v>3</v>
      </c>
      <c r="AW21"/>
      <c r="AX21"/>
      <c r="AY21"/>
      <c r="AZ21"/>
      <c r="BA21"/>
      <c r="BB21"/>
    </row>
    <row r="22" spans="1:54" s="2" customFormat="1" x14ac:dyDescent="0.25">
      <c r="I22" s="39"/>
      <c r="J22" s="39"/>
      <c r="K22" s="39"/>
      <c r="L22" s="39"/>
      <c r="M22" s="39"/>
      <c r="N22" s="40"/>
      <c r="R22" s="3"/>
      <c r="S22" s="4"/>
    </row>
    <row r="23" spans="1:54" s="2" customFormat="1" x14ac:dyDescent="0.25">
      <c r="I23" s="39"/>
      <c r="J23" s="39"/>
      <c r="K23" s="39"/>
      <c r="L23" s="39"/>
      <c r="M23" s="39"/>
      <c r="N23" s="40"/>
      <c r="R23" s="3"/>
      <c r="S23" s="4"/>
    </row>
    <row r="24" spans="1:54" s="2" customFormat="1" x14ac:dyDescent="0.25">
      <c r="I24" s="39"/>
      <c r="J24" s="39"/>
      <c r="K24" s="39"/>
      <c r="L24" s="39"/>
      <c r="M24" s="39"/>
      <c r="N24" s="40"/>
      <c r="R24" s="3"/>
      <c r="S24" s="4"/>
    </row>
    <row r="25" spans="1:54" s="2" customFormat="1" x14ac:dyDescent="0.25">
      <c r="I25" s="39"/>
      <c r="J25" s="39"/>
      <c r="K25" s="39"/>
      <c r="L25" s="39"/>
      <c r="M25" s="39"/>
      <c r="N25" s="40"/>
      <c r="R25" s="3"/>
      <c r="S25" s="4"/>
    </row>
    <row r="26" spans="1:54" s="2" customFormat="1" x14ac:dyDescent="0.25">
      <c r="I26" s="39"/>
      <c r="J26" s="39"/>
      <c r="K26" s="39"/>
      <c r="L26" s="39"/>
      <c r="M26" s="39"/>
      <c r="N26" s="40"/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40"/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40"/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40"/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40"/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40"/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40"/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40"/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40"/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1">
    <cfRule type="cellIs" dxfId="44" priority="6" operator="equal">
      <formula>0</formula>
    </cfRule>
  </conditionalFormatting>
  <conditionalFormatting sqref="S6 S8 S10 S12 S14 S16 S18 S20">
    <cfRule type="cellIs" dxfId="43" priority="5" operator="equal">
      <formula>0</formula>
    </cfRule>
  </conditionalFormatting>
  <conditionalFormatting sqref="T6:U6 T8:U8 T10:U10 T12:U12 T14:U14 T16:U16 T18:U18 T20:U20">
    <cfRule type="cellIs" dxfId="42" priority="4" operator="equal">
      <formula>0</formula>
    </cfRule>
  </conditionalFormatting>
  <conditionalFormatting sqref="S7:U7 S9:U9 S11:U11 S13:U13 S15:U15 S17:U17 S19:U19 S21:U21">
    <cfRule type="cellIs" dxfId="41" priority="3" operator="equal">
      <formula>0</formula>
    </cfRule>
  </conditionalFormatting>
  <conditionalFormatting sqref="G6:L21">
    <cfRule type="cellIs" dxfId="4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323"/>
  <sheetViews>
    <sheetView workbookViewId="0">
      <selection activeCell="I14" sqref="I14"/>
    </sheetView>
  </sheetViews>
  <sheetFormatPr defaultRowHeight="15" x14ac:dyDescent="0.25"/>
  <cols>
    <col min="1" max="1" width="1.5703125" style="2" customWidth="1"/>
    <col min="2" max="2" width="5.7109375" customWidth="1"/>
    <col min="3" max="3" width="4.42578125" hidden="1" customWidth="1"/>
    <col min="4" max="4" width="38" customWidth="1"/>
    <col min="5" max="5" width="21.7109375" customWidth="1"/>
    <col min="6" max="6" width="9.7109375" customWidth="1"/>
    <col min="7" max="8" width="3" bestFit="1" customWidth="1"/>
    <col min="9" max="9" width="3.28515625" style="1" bestFit="1" customWidth="1"/>
    <col min="10" max="10" width="3" style="1" bestFit="1" customWidth="1"/>
    <col min="11" max="11" width="3.28515625" style="1" bestFit="1" customWidth="1"/>
    <col min="12" max="12" width="3" style="1" bestFit="1" customWidth="1"/>
    <col min="13" max="13" width="3.5703125" style="39" customWidth="1"/>
    <col min="14" max="14" width="2.7109375" style="40" hidden="1" customWidth="1"/>
    <col min="15" max="15" width="3.140625" style="2" customWidth="1"/>
    <col min="16" max="16" width="7.140625" style="2" hidden="1" customWidth="1"/>
    <col min="17" max="17" width="9.140625" style="2"/>
    <col min="18" max="18" width="9" style="9" bestFit="1" customWidth="1"/>
    <col min="19" max="19" width="22.42578125" style="16" customWidth="1"/>
    <col min="20" max="20" width="3.42578125" customWidth="1"/>
    <col min="21" max="21" width="12.42578125" customWidth="1"/>
    <col min="22" max="22" width="9.140625" style="2"/>
    <col min="23" max="23" width="7.7109375" style="2" bestFit="1" customWidth="1"/>
    <col min="24" max="24" width="13.42578125" style="2" bestFit="1" customWidth="1"/>
    <col min="25" max="25" width="7.140625" style="2" bestFit="1" customWidth="1"/>
    <col min="26" max="26" width="10.28515625" style="2" bestFit="1" customWidth="1"/>
    <col min="27" max="54" width="9.140625" style="2"/>
    <col min="211" max="211" width="1.5703125" customWidth="1"/>
    <col min="212" max="212" width="5.7109375" customWidth="1"/>
    <col min="213" max="213" width="32.28515625" bestFit="1" customWidth="1"/>
    <col min="214" max="214" width="13.42578125" bestFit="1" customWidth="1"/>
    <col min="215" max="215" width="9.5703125" bestFit="1" customWidth="1"/>
    <col min="216" max="216" width="5.7109375" customWidth="1"/>
    <col min="217" max="236" width="3.5703125" customWidth="1"/>
    <col min="237" max="237" width="6.7109375" customWidth="1"/>
    <col min="467" max="467" width="1.5703125" customWidth="1"/>
    <col min="468" max="468" width="5.7109375" customWidth="1"/>
    <col min="469" max="469" width="32.28515625" bestFit="1" customWidth="1"/>
    <col min="470" max="470" width="13.42578125" bestFit="1" customWidth="1"/>
    <col min="471" max="471" width="9.5703125" bestFit="1" customWidth="1"/>
    <col min="472" max="472" width="5.7109375" customWidth="1"/>
    <col min="473" max="492" width="3.5703125" customWidth="1"/>
    <col min="493" max="493" width="6.7109375" customWidth="1"/>
    <col min="723" max="723" width="1.5703125" customWidth="1"/>
    <col min="724" max="724" width="5.7109375" customWidth="1"/>
    <col min="725" max="725" width="32.28515625" bestFit="1" customWidth="1"/>
    <col min="726" max="726" width="13.42578125" bestFit="1" customWidth="1"/>
    <col min="727" max="727" width="9.5703125" bestFit="1" customWidth="1"/>
    <col min="728" max="728" width="5.7109375" customWidth="1"/>
    <col min="729" max="748" width="3.5703125" customWidth="1"/>
    <col min="749" max="749" width="6.7109375" customWidth="1"/>
    <col min="979" max="979" width="1.5703125" customWidth="1"/>
    <col min="980" max="980" width="5.7109375" customWidth="1"/>
    <col min="981" max="981" width="32.28515625" bestFit="1" customWidth="1"/>
    <col min="982" max="982" width="13.42578125" bestFit="1" customWidth="1"/>
    <col min="983" max="983" width="9.5703125" bestFit="1" customWidth="1"/>
    <col min="984" max="984" width="5.7109375" customWidth="1"/>
    <col min="985" max="1004" width="3.5703125" customWidth="1"/>
    <col min="1005" max="1005" width="6.7109375" customWidth="1"/>
    <col min="1235" max="1235" width="1.5703125" customWidth="1"/>
    <col min="1236" max="1236" width="5.7109375" customWidth="1"/>
    <col min="1237" max="1237" width="32.28515625" bestFit="1" customWidth="1"/>
    <col min="1238" max="1238" width="13.42578125" bestFit="1" customWidth="1"/>
    <col min="1239" max="1239" width="9.5703125" bestFit="1" customWidth="1"/>
    <col min="1240" max="1240" width="5.7109375" customWidth="1"/>
    <col min="1241" max="1260" width="3.5703125" customWidth="1"/>
    <col min="1261" max="1261" width="6.7109375" customWidth="1"/>
    <col min="1491" max="1491" width="1.5703125" customWidth="1"/>
    <col min="1492" max="1492" width="5.7109375" customWidth="1"/>
    <col min="1493" max="1493" width="32.28515625" bestFit="1" customWidth="1"/>
    <col min="1494" max="1494" width="13.42578125" bestFit="1" customWidth="1"/>
    <col min="1495" max="1495" width="9.5703125" bestFit="1" customWidth="1"/>
    <col min="1496" max="1496" width="5.7109375" customWidth="1"/>
    <col min="1497" max="1516" width="3.5703125" customWidth="1"/>
    <col min="1517" max="1517" width="6.7109375" customWidth="1"/>
    <col min="1747" max="1747" width="1.5703125" customWidth="1"/>
    <col min="1748" max="1748" width="5.7109375" customWidth="1"/>
    <col min="1749" max="1749" width="32.28515625" bestFit="1" customWidth="1"/>
    <col min="1750" max="1750" width="13.42578125" bestFit="1" customWidth="1"/>
    <col min="1751" max="1751" width="9.5703125" bestFit="1" customWidth="1"/>
    <col min="1752" max="1752" width="5.7109375" customWidth="1"/>
    <col min="1753" max="1772" width="3.5703125" customWidth="1"/>
    <col min="1773" max="1773" width="6.7109375" customWidth="1"/>
    <col min="2003" max="2003" width="1.5703125" customWidth="1"/>
    <col min="2004" max="2004" width="5.7109375" customWidth="1"/>
    <col min="2005" max="2005" width="32.28515625" bestFit="1" customWidth="1"/>
    <col min="2006" max="2006" width="13.42578125" bestFit="1" customWidth="1"/>
    <col min="2007" max="2007" width="9.5703125" bestFit="1" customWidth="1"/>
    <col min="2008" max="2008" width="5.7109375" customWidth="1"/>
    <col min="2009" max="2028" width="3.5703125" customWidth="1"/>
    <col min="2029" max="2029" width="6.7109375" customWidth="1"/>
    <col min="2259" max="2259" width="1.5703125" customWidth="1"/>
    <col min="2260" max="2260" width="5.7109375" customWidth="1"/>
    <col min="2261" max="2261" width="32.28515625" bestFit="1" customWidth="1"/>
    <col min="2262" max="2262" width="13.42578125" bestFit="1" customWidth="1"/>
    <col min="2263" max="2263" width="9.5703125" bestFit="1" customWidth="1"/>
    <col min="2264" max="2264" width="5.7109375" customWidth="1"/>
    <col min="2265" max="2284" width="3.5703125" customWidth="1"/>
    <col min="2285" max="2285" width="6.7109375" customWidth="1"/>
    <col min="2515" max="2515" width="1.5703125" customWidth="1"/>
    <col min="2516" max="2516" width="5.7109375" customWidth="1"/>
    <col min="2517" max="2517" width="32.28515625" bestFit="1" customWidth="1"/>
    <col min="2518" max="2518" width="13.42578125" bestFit="1" customWidth="1"/>
    <col min="2519" max="2519" width="9.5703125" bestFit="1" customWidth="1"/>
    <col min="2520" max="2520" width="5.7109375" customWidth="1"/>
    <col min="2521" max="2540" width="3.5703125" customWidth="1"/>
    <col min="2541" max="2541" width="6.7109375" customWidth="1"/>
    <col min="2771" max="2771" width="1.5703125" customWidth="1"/>
    <col min="2772" max="2772" width="5.7109375" customWidth="1"/>
    <col min="2773" max="2773" width="32.28515625" bestFit="1" customWidth="1"/>
    <col min="2774" max="2774" width="13.42578125" bestFit="1" customWidth="1"/>
    <col min="2775" max="2775" width="9.5703125" bestFit="1" customWidth="1"/>
    <col min="2776" max="2776" width="5.7109375" customWidth="1"/>
    <col min="2777" max="2796" width="3.5703125" customWidth="1"/>
    <col min="2797" max="2797" width="6.7109375" customWidth="1"/>
    <col min="3027" max="3027" width="1.5703125" customWidth="1"/>
    <col min="3028" max="3028" width="5.7109375" customWidth="1"/>
    <col min="3029" max="3029" width="32.28515625" bestFit="1" customWidth="1"/>
    <col min="3030" max="3030" width="13.42578125" bestFit="1" customWidth="1"/>
    <col min="3031" max="3031" width="9.5703125" bestFit="1" customWidth="1"/>
    <col min="3032" max="3032" width="5.7109375" customWidth="1"/>
    <col min="3033" max="3052" width="3.5703125" customWidth="1"/>
    <col min="3053" max="3053" width="6.7109375" customWidth="1"/>
    <col min="3283" max="3283" width="1.5703125" customWidth="1"/>
    <col min="3284" max="3284" width="5.7109375" customWidth="1"/>
    <col min="3285" max="3285" width="32.28515625" bestFit="1" customWidth="1"/>
    <col min="3286" max="3286" width="13.42578125" bestFit="1" customWidth="1"/>
    <col min="3287" max="3287" width="9.5703125" bestFit="1" customWidth="1"/>
    <col min="3288" max="3288" width="5.7109375" customWidth="1"/>
    <col min="3289" max="3308" width="3.5703125" customWidth="1"/>
    <col min="3309" max="3309" width="6.7109375" customWidth="1"/>
    <col min="3539" max="3539" width="1.5703125" customWidth="1"/>
    <col min="3540" max="3540" width="5.7109375" customWidth="1"/>
    <col min="3541" max="3541" width="32.28515625" bestFit="1" customWidth="1"/>
    <col min="3542" max="3542" width="13.42578125" bestFit="1" customWidth="1"/>
    <col min="3543" max="3543" width="9.5703125" bestFit="1" customWidth="1"/>
    <col min="3544" max="3544" width="5.7109375" customWidth="1"/>
    <col min="3545" max="3564" width="3.5703125" customWidth="1"/>
    <col min="3565" max="3565" width="6.7109375" customWidth="1"/>
    <col min="3795" max="3795" width="1.5703125" customWidth="1"/>
    <col min="3796" max="3796" width="5.7109375" customWidth="1"/>
    <col min="3797" max="3797" width="32.28515625" bestFit="1" customWidth="1"/>
    <col min="3798" max="3798" width="13.42578125" bestFit="1" customWidth="1"/>
    <col min="3799" max="3799" width="9.5703125" bestFit="1" customWidth="1"/>
    <col min="3800" max="3800" width="5.7109375" customWidth="1"/>
    <col min="3801" max="3820" width="3.5703125" customWidth="1"/>
    <col min="3821" max="3821" width="6.7109375" customWidth="1"/>
    <col min="4051" max="4051" width="1.5703125" customWidth="1"/>
    <col min="4052" max="4052" width="5.7109375" customWidth="1"/>
    <col min="4053" max="4053" width="32.28515625" bestFit="1" customWidth="1"/>
    <col min="4054" max="4054" width="13.42578125" bestFit="1" customWidth="1"/>
    <col min="4055" max="4055" width="9.5703125" bestFit="1" customWidth="1"/>
    <col min="4056" max="4056" width="5.7109375" customWidth="1"/>
    <col min="4057" max="4076" width="3.5703125" customWidth="1"/>
    <col min="4077" max="4077" width="6.7109375" customWidth="1"/>
    <col min="4307" max="4307" width="1.5703125" customWidth="1"/>
    <col min="4308" max="4308" width="5.7109375" customWidth="1"/>
    <col min="4309" max="4309" width="32.28515625" bestFit="1" customWidth="1"/>
    <col min="4310" max="4310" width="13.42578125" bestFit="1" customWidth="1"/>
    <col min="4311" max="4311" width="9.5703125" bestFit="1" customWidth="1"/>
    <col min="4312" max="4312" width="5.7109375" customWidth="1"/>
    <col min="4313" max="4332" width="3.5703125" customWidth="1"/>
    <col min="4333" max="4333" width="6.7109375" customWidth="1"/>
    <col min="4563" max="4563" width="1.5703125" customWidth="1"/>
    <col min="4564" max="4564" width="5.7109375" customWidth="1"/>
    <col min="4565" max="4565" width="32.28515625" bestFit="1" customWidth="1"/>
    <col min="4566" max="4566" width="13.42578125" bestFit="1" customWidth="1"/>
    <col min="4567" max="4567" width="9.5703125" bestFit="1" customWidth="1"/>
    <col min="4568" max="4568" width="5.7109375" customWidth="1"/>
    <col min="4569" max="4588" width="3.5703125" customWidth="1"/>
    <col min="4589" max="4589" width="6.7109375" customWidth="1"/>
    <col min="4819" max="4819" width="1.5703125" customWidth="1"/>
    <col min="4820" max="4820" width="5.7109375" customWidth="1"/>
    <col min="4821" max="4821" width="32.28515625" bestFit="1" customWidth="1"/>
    <col min="4822" max="4822" width="13.42578125" bestFit="1" customWidth="1"/>
    <col min="4823" max="4823" width="9.5703125" bestFit="1" customWidth="1"/>
    <col min="4824" max="4824" width="5.7109375" customWidth="1"/>
    <col min="4825" max="4844" width="3.5703125" customWidth="1"/>
    <col min="4845" max="4845" width="6.7109375" customWidth="1"/>
    <col min="5075" max="5075" width="1.5703125" customWidth="1"/>
    <col min="5076" max="5076" width="5.7109375" customWidth="1"/>
    <col min="5077" max="5077" width="32.28515625" bestFit="1" customWidth="1"/>
    <col min="5078" max="5078" width="13.42578125" bestFit="1" customWidth="1"/>
    <col min="5079" max="5079" width="9.5703125" bestFit="1" customWidth="1"/>
    <col min="5080" max="5080" width="5.7109375" customWidth="1"/>
    <col min="5081" max="5100" width="3.5703125" customWidth="1"/>
    <col min="5101" max="5101" width="6.7109375" customWidth="1"/>
    <col min="5331" max="5331" width="1.5703125" customWidth="1"/>
    <col min="5332" max="5332" width="5.7109375" customWidth="1"/>
    <col min="5333" max="5333" width="32.28515625" bestFit="1" customWidth="1"/>
    <col min="5334" max="5334" width="13.42578125" bestFit="1" customWidth="1"/>
    <col min="5335" max="5335" width="9.5703125" bestFit="1" customWidth="1"/>
    <col min="5336" max="5336" width="5.7109375" customWidth="1"/>
    <col min="5337" max="5356" width="3.5703125" customWidth="1"/>
    <col min="5357" max="5357" width="6.7109375" customWidth="1"/>
    <col min="5587" max="5587" width="1.5703125" customWidth="1"/>
    <col min="5588" max="5588" width="5.7109375" customWidth="1"/>
    <col min="5589" max="5589" width="32.28515625" bestFit="1" customWidth="1"/>
    <col min="5590" max="5590" width="13.42578125" bestFit="1" customWidth="1"/>
    <col min="5591" max="5591" width="9.5703125" bestFit="1" customWidth="1"/>
    <col min="5592" max="5592" width="5.7109375" customWidth="1"/>
    <col min="5593" max="5612" width="3.5703125" customWidth="1"/>
    <col min="5613" max="5613" width="6.7109375" customWidth="1"/>
    <col min="5843" max="5843" width="1.5703125" customWidth="1"/>
    <col min="5844" max="5844" width="5.7109375" customWidth="1"/>
    <col min="5845" max="5845" width="32.28515625" bestFit="1" customWidth="1"/>
    <col min="5846" max="5846" width="13.42578125" bestFit="1" customWidth="1"/>
    <col min="5847" max="5847" width="9.5703125" bestFit="1" customWidth="1"/>
    <col min="5848" max="5848" width="5.7109375" customWidth="1"/>
    <col min="5849" max="5868" width="3.5703125" customWidth="1"/>
    <col min="5869" max="5869" width="6.7109375" customWidth="1"/>
    <col min="6099" max="6099" width="1.5703125" customWidth="1"/>
    <col min="6100" max="6100" width="5.7109375" customWidth="1"/>
    <col min="6101" max="6101" width="32.28515625" bestFit="1" customWidth="1"/>
    <col min="6102" max="6102" width="13.42578125" bestFit="1" customWidth="1"/>
    <col min="6103" max="6103" width="9.5703125" bestFit="1" customWidth="1"/>
    <col min="6104" max="6104" width="5.7109375" customWidth="1"/>
    <col min="6105" max="6124" width="3.5703125" customWidth="1"/>
    <col min="6125" max="6125" width="6.7109375" customWidth="1"/>
    <col min="6355" max="6355" width="1.5703125" customWidth="1"/>
    <col min="6356" max="6356" width="5.7109375" customWidth="1"/>
    <col min="6357" max="6357" width="32.28515625" bestFit="1" customWidth="1"/>
    <col min="6358" max="6358" width="13.42578125" bestFit="1" customWidth="1"/>
    <col min="6359" max="6359" width="9.5703125" bestFit="1" customWidth="1"/>
    <col min="6360" max="6360" width="5.7109375" customWidth="1"/>
    <col min="6361" max="6380" width="3.5703125" customWidth="1"/>
    <col min="6381" max="6381" width="6.7109375" customWidth="1"/>
    <col min="6611" max="6611" width="1.5703125" customWidth="1"/>
    <col min="6612" max="6612" width="5.7109375" customWidth="1"/>
    <col min="6613" max="6613" width="32.28515625" bestFit="1" customWidth="1"/>
    <col min="6614" max="6614" width="13.42578125" bestFit="1" customWidth="1"/>
    <col min="6615" max="6615" width="9.5703125" bestFit="1" customWidth="1"/>
    <col min="6616" max="6616" width="5.7109375" customWidth="1"/>
    <col min="6617" max="6636" width="3.5703125" customWidth="1"/>
    <col min="6637" max="6637" width="6.7109375" customWidth="1"/>
    <col min="6867" max="6867" width="1.5703125" customWidth="1"/>
    <col min="6868" max="6868" width="5.7109375" customWidth="1"/>
    <col min="6869" max="6869" width="32.28515625" bestFit="1" customWidth="1"/>
    <col min="6870" max="6870" width="13.42578125" bestFit="1" customWidth="1"/>
    <col min="6871" max="6871" width="9.5703125" bestFit="1" customWidth="1"/>
    <col min="6872" max="6872" width="5.7109375" customWidth="1"/>
    <col min="6873" max="6892" width="3.5703125" customWidth="1"/>
    <col min="6893" max="6893" width="6.7109375" customWidth="1"/>
    <col min="7123" max="7123" width="1.5703125" customWidth="1"/>
    <col min="7124" max="7124" width="5.7109375" customWidth="1"/>
    <col min="7125" max="7125" width="32.28515625" bestFit="1" customWidth="1"/>
    <col min="7126" max="7126" width="13.42578125" bestFit="1" customWidth="1"/>
    <col min="7127" max="7127" width="9.5703125" bestFit="1" customWidth="1"/>
    <col min="7128" max="7128" width="5.7109375" customWidth="1"/>
    <col min="7129" max="7148" width="3.5703125" customWidth="1"/>
    <col min="7149" max="7149" width="6.7109375" customWidth="1"/>
    <col min="7379" max="7379" width="1.5703125" customWidth="1"/>
    <col min="7380" max="7380" width="5.7109375" customWidth="1"/>
    <col min="7381" max="7381" width="32.28515625" bestFit="1" customWidth="1"/>
    <col min="7382" max="7382" width="13.42578125" bestFit="1" customWidth="1"/>
    <col min="7383" max="7383" width="9.5703125" bestFit="1" customWidth="1"/>
    <col min="7384" max="7384" width="5.7109375" customWidth="1"/>
    <col min="7385" max="7404" width="3.5703125" customWidth="1"/>
    <col min="7405" max="7405" width="6.7109375" customWidth="1"/>
    <col min="7635" max="7635" width="1.5703125" customWidth="1"/>
    <col min="7636" max="7636" width="5.7109375" customWidth="1"/>
    <col min="7637" max="7637" width="32.28515625" bestFit="1" customWidth="1"/>
    <col min="7638" max="7638" width="13.42578125" bestFit="1" customWidth="1"/>
    <col min="7639" max="7639" width="9.5703125" bestFit="1" customWidth="1"/>
    <col min="7640" max="7640" width="5.7109375" customWidth="1"/>
    <col min="7641" max="7660" width="3.5703125" customWidth="1"/>
    <col min="7661" max="7661" width="6.7109375" customWidth="1"/>
    <col min="7891" max="7891" width="1.5703125" customWidth="1"/>
    <col min="7892" max="7892" width="5.7109375" customWidth="1"/>
    <col min="7893" max="7893" width="32.28515625" bestFit="1" customWidth="1"/>
    <col min="7894" max="7894" width="13.42578125" bestFit="1" customWidth="1"/>
    <col min="7895" max="7895" width="9.5703125" bestFit="1" customWidth="1"/>
    <col min="7896" max="7896" width="5.7109375" customWidth="1"/>
    <col min="7897" max="7916" width="3.5703125" customWidth="1"/>
    <col min="7917" max="7917" width="6.7109375" customWidth="1"/>
    <col min="8147" max="8147" width="1.5703125" customWidth="1"/>
    <col min="8148" max="8148" width="5.7109375" customWidth="1"/>
    <col min="8149" max="8149" width="32.28515625" bestFit="1" customWidth="1"/>
    <col min="8150" max="8150" width="13.42578125" bestFit="1" customWidth="1"/>
    <col min="8151" max="8151" width="9.5703125" bestFit="1" customWidth="1"/>
    <col min="8152" max="8152" width="5.7109375" customWidth="1"/>
    <col min="8153" max="8172" width="3.5703125" customWidth="1"/>
    <col min="8173" max="8173" width="6.7109375" customWidth="1"/>
    <col min="8403" max="8403" width="1.5703125" customWidth="1"/>
    <col min="8404" max="8404" width="5.7109375" customWidth="1"/>
    <col min="8405" max="8405" width="32.28515625" bestFit="1" customWidth="1"/>
    <col min="8406" max="8406" width="13.42578125" bestFit="1" customWidth="1"/>
    <col min="8407" max="8407" width="9.5703125" bestFit="1" customWidth="1"/>
    <col min="8408" max="8408" width="5.7109375" customWidth="1"/>
    <col min="8409" max="8428" width="3.5703125" customWidth="1"/>
    <col min="8429" max="8429" width="6.7109375" customWidth="1"/>
    <col min="8659" max="8659" width="1.5703125" customWidth="1"/>
    <col min="8660" max="8660" width="5.7109375" customWidth="1"/>
    <col min="8661" max="8661" width="32.28515625" bestFit="1" customWidth="1"/>
    <col min="8662" max="8662" width="13.42578125" bestFit="1" customWidth="1"/>
    <col min="8663" max="8663" width="9.5703125" bestFit="1" customWidth="1"/>
    <col min="8664" max="8664" width="5.7109375" customWidth="1"/>
    <col min="8665" max="8684" width="3.5703125" customWidth="1"/>
    <col min="8685" max="8685" width="6.7109375" customWidth="1"/>
    <col min="8915" max="8915" width="1.5703125" customWidth="1"/>
    <col min="8916" max="8916" width="5.7109375" customWidth="1"/>
    <col min="8917" max="8917" width="32.28515625" bestFit="1" customWidth="1"/>
    <col min="8918" max="8918" width="13.42578125" bestFit="1" customWidth="1"/>
    <col min="8919" max="8919" width="9.5703125" bestFit="1" customWidth="1"/>
    <col min="8920" max="8920" width="5.7109375" customWidth="1"/>
    <col min="8921" max="8940" width="3.5703125" customWidth="1"/>
    <col min="8941" max="8941" width="6.7109375" customWidth="1"/>
    <col min="9171" max="9171" width="1.5703125" customWidth="1"/>
    <col min="9172" max="9172" width="5.7109375" customWidth="1"/>
    <col min="9173" max="9173" width="32.28515625" bestFit="1" customWidth="1"/>
    <col min="9174" max="9174" width="13.42578125" bestFit="1" customWidth="1"/>
    <col min="9175" max="9175" width="9.5703125" bestFit="1" customWidth="1"/>
    <col min="9176" max="9176" width="5.7109375" customWidth="1"/>
    <col min="9177" max="9196" width="3.5703125" customWidth="1"/>
    <col min="9197" max="9197" width="6.7109375" customWidth="1"/>
    <col min="9427" max="9427" width="1.5703125" customWidth="1"/>
    <col min="9428" max="9428" width="5.7109375" customWidth="1"/>
    <col min="9429" max="9429" width="32.28515625" bestFit="1" customWidth="1"/>
    <col min="9430" max="9430" width="13.42578125" bestFit="1" customWidth="1"/>
    <col min="9431" max="9431" width="9.5703125" bestFit="1" customWidth="1"/>
    <col min="9432" max="9432" width="5.7109375" customWidth="1"/>
    <col min="9433" max="9452" width="3.5703125" customWidth="1"/>
    <col min="9453" max="9453" width="6.7109375" customWidth="1"/>
    <col min="9683" max="9683" width="1.5703125" customWidth="1"/>
    <col min="9684" max="9684" width="5.7109375" customWidth="1"/>
    <col min="9685" max="9685" width="32.28515625" bestFit="1" customWidth="1"/>
    <col min="9686" max="9686" width="13.42578125" bestFit="1" customWidth="1"/>
    <col min="9687" max="9687" width="9.5703125" bestFit="1" customWidth="1"/>
    <col min="9688" max="9688" width="5.7109375" customWidth="1"/>
    <col min="9689" max="9708" width="3.5703125" customWidth="1"/>
    <col min="9709" max="9709" width="6.7109375" customWidth="1"/>
    <col min="9939" max="9939" width="1.5703125" customWidth="1"/>
    <col min="9940" max="9940" width="5.7109375" customWidth="1"/>
    <col min="9941" max="9941" width="32.28515625" bestFit="1" customWidth="1"/>
    <col min="9942" max="9942" width="13.42578125" bestFit="1" customWidth="1"/>
    <col min="9943" max="9943" width="9.5703125" bestFit="1" customWidth="1"/>
    <col min="9944" max="9944" width="5.7109375" customWidth="1"/>
    <col min="9945" max="9964" width="3.5703125" customWidth="1"/>
    <col min="9965" max="9965" width="6.7109375" customWidth="1"/>
    <col min="10195" max="10195" width="1.5703125" customWidth="1"/>
    <col min="10196" max="10196" width="5.7109375" customWidth="1"/>
    <col min="10197" max="10197" width="32.28515625" bestFit="1" customWidth="1"/>
    <col min="10198" max="10198" width="13.42578125" bestFit="1" customWidth="1"/>
    <col min="10199" max="10199" width="9.5703125" bestFit="1" customWidth="1"/>
    <col min="10200" max="10200" width="5.7109375" customWidth="1"/>
    <col min="10201" max="10220" width="3.5703125" customWidth="1"/>
    <col min="10221" max="10221" width="6.7109375" customWidth="1"/>
    <col min="10451" max="10451" width="1.5703125" customWidth="1"/>
    <col min="10452" max="10452" width="5.7109375" customWidth="1"/>
    <col min="10453" max="10453" width="32.28515625" bestFit="1" customWidth="1"/>
    <col min="10454" max="10454" width="13.42578125" bestFit="1" customWidth="1"/>
    <col min="10455" max="10455" width="9.5703125" bestFit="1" customWidth="1"/>
    <col min="10456" max="10456" width="5.7109375" customWidth="1"/>
    <col min="10457" max="10476" width="3.5703125" customWidth="1"/>
    <col min="10477" max="10477" width="6.7109375" customWidth="1"/>
    <col min="10707" max="10707" width="1.5703125" customWidth="1"/>
    <col min="10708" max="10708" width="5.7109375" customWidth="1"/>
    <col min="10709" max="10709" width="32.28515625" bestFit="1" customWidth="1"/>
    <col min="10710" max="10710" width="13.42578125" bestFit="1" customWidth="1"/>
    <col min="10711" max="10711" width="9.5703125" bestFit="1" customWidth="1"/>
    <col min="10712" max="10712" width="5.7109375" customWidth="1"/>
    <col min="10713" max="10732" width="3.5703125" customWidth="1"/>
    <col min="10733" max="10733" width="6.7109375" customWidth="1"/>
    <col min="10963" max="10963" width="1.5703125" customWidth="1"/>
    <col min="10964" max="10964" width="5.7109375" customWidth="1"/>
    <col min="10965" max="10965" width="32.28515625" bestFit="1" customWidth="1"/>
    <col min="10966" max="10966" width="13.42578125" bestFit="1" customWidth="1"/>
    <col min="10967" max="10967" width="9.5703125" bestFit="1" customWidth="1"/>
    <col min="10968" max="10968" width="5.7109375" customWidth="1"/>
    <col min="10969" max="10988" width="3.5703125" customWidth="1"/>
    <col min="10989" max="10989" width="6.7109375" customWidth="1"/>
    <col min="11219" max="11219" width="1.5703125" customWidth="1"/>
    <col min="11220" max="11220" width="5.7109375" customWidth="1"/>
    <col min="11221" max="11221" width="32.28515625" bestFit="1" customWidth="1"/>
    <col min="11222" max="11222" width="13.42578125" bestFit="1" customWidth="1"/>
    <col min="11223" max="11223" width="9.5703125" bestFit="1" customWidth="1"/>
    <col min="11224" max="11224" width="5.7109375" customWidth="1"/>
    <col min="11225" max="11244" width="3.5703125" customWidth="1"/>
    <col min="11245" max="11245" width="6.7109375" customWidth="1"/>
    <col min="11475" max="11475" width="1.5703125" customWidth="1"/>
    <col min="11476" max="11476" width="5.7109375" customWidth="1"/>
    <col min="11477" max="11477" width="32.28515625" bestFit="1" customWidth="1"/>
    <col min="11478" max="11478" width="13.42578125" bestFit="1" customWidth="1"/>
    <col min="11479" max="11479" width="9.5703125" bestFit="1" customWidth="1"/>
    <col min="11480" max="11480" width="5.7109375" customWidth="1"/>
    <col min="11481" max="11500" width="3.5703125" customWidth="1"/>
    <col min="11501" max="11501" width="6.7109375" customWidth="1"/>
    <col min="11731" max="11731" width="1.5703125" customWidth="1"/>
    <col min="11732" max="11732" width="5.7109375" customWidth="1"/>
    <col min="11733" max="11733" width="32.28515625" bestFit="1" customWidth="1"/>
    <col min="11734" max="11734" width="13.42578125" bestFit="1" customWidth="1"/>
    <col min="11735" max="11735" width="9.5703125" bestFit="1" customWidth="1"/>
    <col min="11736" max="11736" width="5.7109375" customWidth="1"/>
    <col min="11737" max="11756" width="3.5703125" customWidth="1"/>
    <col min="11757" max="11757" width="6.7109375" customWidth="1"/>
    <col min="11987" max="11987" width="1.5703125" customWidth="1"/>
    <col min="11988" max="11988" width="5.7109375" customWidth="1"/>
    <col min="11989" max="11989" width="32.28515625" bestFit="1" customWidth="1"/>
    <col min="11990" max="11990" width="13.42578125" bestFit="1" customWidth="1"/>
    <col min="11991" max="11991" width="9.5703125" bestFit="1" customWidth="1"/>
    <col min="11992" max="11992" width="5.7109375" customWidth="1"/>
    <col min="11993" max="12012" width="3.5703125" customWidth="1"/>
    <col min="12013" max="12013" width="6.7109375" customWidth="1"/>
    <col min="12243" max="12243" width="1.5703125" customWidth="1"/>
    <col min="12244" max="12244" width="5.7109375" customWidth="1"/>
    <col min="12245" max="12245" width="32.28515625" bestFit="1" customWidth="1"/>
    <col min="12246" max="12246" width="13.42578125" bestFit="1" customWidth="1"/>
    <col min="12247" max="12247" width="9.5703125" bestFit="1" customWidth="1"/>
    <col min="12248" max="12248" width="5.7109375" customWidth="1"/>
    <col min="12249" max="12268" width="3.5703125" customWidth="1"/>
    <col min="12269" max="12269" width="6.7109375" customWidth="1"/>
    <col min="12499" max="12499" width="1.5703125" customWidth="1"/>
    <col min="12500" max="12500" width="5.7109375" customWidth="1"/>
    <col min="12501" max="12501" width="32.28515625" bestFit="1" customWidth="1"/>
    <col min="12502" max="12502" width="13.42578125" bestFit="1" customWidth="1"/>
    <col min="12503" max="12503" width="9.5703125" bestFit="1" customWidth="1"/>
    <col min="12504" max="12504" width="5.7109375" customWidth="1"/>
    <col min="12505" max="12524" width="3.5703125" customWidth="1"/>
    <col min="12525" max="12525" width="6.7109375" customWidth="1"/>
    <col min="12755" max="12755" width="1.5703125" customWidth="1"/>
    <col min="12756" max="12756" width="5.7109375" customWidth="1"/>
    <col min="12757" max="12757" width="32.28515625" bestFit="1" customWidth="1"/>
    <col min="12758" max="12758" width="13.42578125" bestFit="1" customWidth="1"/>
    <col min="12759" max="12759" width="9.5703125" bestFit="1" customWidth="1"/>
    <col min="12760" max="12760" width="5.7109375" customWidth="1"/>
    <col min="12761" max="12780" width="3.5703125" customWidth="1"/>
    <col min="12781" max="12781" width="6.7109375" customWidth="1"/>
    <col min="13011" max="13011" width="1.5703125" customWidth="1"/>
    <col min="13012" max="13012" width="5.7109375" customWidth="1"/>
    <col min="13013" max="13013" width="32.28515625" bestFit="1" customWidth="1"/>
    <col min="13014" max="13014" width="13.42578125" bestFit="1" customWidth="1"/>
    <col min="13015" max="13015" width="9.5703125" bestFit="1" customWidth="1"/>
    <col min="13016" max="13016" width="5.7109375" customWidth="1"/>
    <col min="13017" max="13036" width="3.5703125" customWidth="1"/>
    <col min="13037" max="13037" width="6.7109375" customWidth="1"/>
    <col min="13267" max="13267" width="1.5703125" customWidth="1"/>
    <col min="13268" max="13268" width="5.7109375" customWidth="1"/>
    <col min="13269" max="13269" width="32.28515625" bestFit="1" customWidth="1"/>
    <col min="13270" max="13270" width="13.42578125" bestFit="1" customWidth="1"/>
    <col min="13271" max="13271" width="9.5703125" bestFit="1" customWidth="1"/>
    <col min="13272" max="13272" width="5.7109375" customWidth="1"/>
    <col min="13273" max="13292" width="3.5703125" customWidth="1"/>
    <col min="13293" max="13293" width="6.7109375" customWidth="1"/>
    <col min="13523" max="13523" width="1.5703125" customWidth="1"/>
    <col min="13524" max="13524" width="5.7109375" customWidth="1"/>
    <col min="13525" max="13525" width="32.28515625" bestFit="1" customWidth="1"/>
    <col min="13526" max="13526" width="13.42578125" bestFit="1" customWidth="1"/>
    <col min="13527" max="13527" width="9.5703125" bestFit="1" customWidth="1"/>
    <col min="13528" max="13528" width="5.7109375" customWidth="1"/>
    <col min="13529" max="13548" width="3.5703125" customWidth="1"/>
    <col min="13549" max="13549" width="6.7109375" customWidth="1"/>
    <col min="13779" max="13779" width="1.5703125" customWidth="1"/>
    <col min="13780" max="13780" width="5.7109375" customWidth="1"/>
    <col min="13781" max="13781" width="32.28515625" bestFit="1" customWidth="1"/>
    <col min="13782" max="13782" width="13.42578125" bestFit="1" customWidth="1"/>
    <col min="13783" max="13783" width="9.5703125" bestFit="1" customWidth="1"/>
    <col min="13784" max="13784" width="5.7109375" customWidth="1"/>
    <col min="13785" max="13804" width="3.5703125" customWidth="1"/>
    <col min="13805" max="13805" width="6.7109375" customWidth="1"/>
    <col min="14035" max="14035" width="1.5703125" customWidth="1"/>
    <col min="14036" max="14036" width="5.7109375" customWidth="1"/>
    <col min="14037" max="14037" width="32.28515625" bestFit="1" customWidth="1"/>
    <col min="14038" max="14038" width="13.42578125" bestFit="1" customWidth="1"/>
    <col min="14039" max="14039" width="9.5703125" bestFit="1" customWidth="1"/>
    <col min="14040" max="14040" width="5.7109375" customWidth="1"/>
    <col min="14041" max="14060" width="3.5703125" customWidth="1"/>
    <col min="14061" max="14061" width="6.7109375" customWidth="1"/>
    <col min="14291" max="14291" width="1.5703125" customWidth="1"/>
    <col min="14292" max="14292" width="5.7109375" customWidth="1"/>
    <col min="14293" max="14293" width="32.28515625" bestFit="1" customWidth="1"/>
    <col min="14294" max="14294" width="13.42578125" bestFit="1" customWidth="1"/>
    <col min="14295" max="14295" width="9.5703125" bestFit="1" customWidth="1"/>
    <col min="14296" max="14296" width="5.7109375" customWidth="1"/>
    <col min="14297" max="14316" width="3.5703125" customWidth="1"/>
    <col min="14317" max="14317" width="6.7109375" customWidth="1"/>
    <col min="14547" max="14547" width="1.5703125" customWidth="1"/>
    <col min="14548" max="14548" width="5.7109375" customWidth="1"/>
    <col min="14549" max="14549" width="32.28515625" bestFit="1" customWidth="1"/>
    <col min="14550" max="14550" width="13.42578125" bestFit="1" customWidth="1"/>
    <col min="14551" max="14551" width="9.5703125" bestFit="1" customWidth="1"/>
    <col min="14552" max="14552" width="5.7109375" customWidth="1"/>
    <col min="14553" max="14572" width="3.5703125" customWidth="1"/>
    <col min="14573" max="14573" width="6.7109375" customWidth="1"/>
    <col min="14803" max="14803" width="1.5703125" customWidth="1"/>
    <col min="14804" max="14804" width="5.7109375" customWidth="1"/>
    <col min="14805" max="14805" width="32.28515625" bestFit="1" customWidth="1"/>
    <col min="14806" max="14806" width="13.42578125" bestFit="1" customWidth="1"/>
    <col min="14807" max="14807" width="9.5703125" bestFit="1" customWidth="1"/>
    <col min="14808" max="14808" width="5.7109375" customWidth="1"/>
    <col min="14809" max="14828" width="3.5703125" customWidth="1"/>
    <col min="14829" max="14829" width="6.7109375" customWidth="1"/>
    <col min="15059" max="15059" width="1.5703125" customWidth="1"/>
    <col min="15060" max="15060" width="5.7109375" customWidth="1"/>
    <col min="15061" max="15061" width="32.28515625" bestFit="1" customWidth="1"/>
    <col min="15062" max="15062" width="13.42578125" bestFit="1" customWidth="1"/>
    <col min="15063" max="15063" width="9.5703125" bestFit="1" customWidth="1"/>
    <col min="15064" max="15064" width="5.7109375" customWidth="1"/>
    <col min="15065" max="15084" width="3.5703125" customWidth="1"/>
    <col min="15085" max="15085" width="6.7109375" customWidth="1"/>
    <col min="15315" max="15315" width="1.5703125" customWidth="1"/>
    <col min="15316" max="15316" width="5.7109375" customWidth="1"/>
    <col min="15317" max="15317" width="32.28515625" bestFit="1" customWidth="1"/>
    <col min="15318" max="15318" width="13.42578125" bestFit="1" customWidth="1"/>
    <col min="15319" max="15319" width="9.5703125" bestFit="1" customWidth="1"/>
    <col min="15320" max="15320" width="5.7109375" customWidth="1"/>
    <col min="15321" max="15340" width="3.5703125" customWidth="1"/>
    <col min="15341" max="15341" width="6.7109375" customWidth="1"/>
    <col min="15571" max="15571" width="1.5703125" customWidth="1"/>
    <col min="15572" max="15572" width="5.7109375" customWidth="1"/>
    <col min="15573" max="15573" width="32.28515625" bestFit="1" customWidth="1"/>
    <col min="15574" max="15574" width="13.42578125" bestFit="1" customWidth="1"/>
    <col min="15575" max="15575" width="9.5703125" bestFit="1" customWidth="1"/>
    <col min="15576" max="15576" width="5.7109375" customWidth="1"/>
    <col min="15577" max="15596" width="3.5703125" customWidth="1"/>
    <col min="15597" max="15597" width="6.7109375" customWidth="1"/>
    <col min="15827" max="15827" width="1.5703125" customWidth="1"/>
    <col min="15828" max="15828" width="5.7109375" customWidth="1"/>
    <col min="15829" max="15829" width="32.28515625" bestFit="1" customWidth="1"/>
    <col min="15830" max="15830" width="13.42578125" bestFit="1" customWidth="1"/>
    <col min="15831" max="15831" width="9.5703125" bestFit="1" customWidth="1"/>
    <col min="15832" max="15832" width="5.7109375" customWidth="1"/>
    <col min="15833" max="15852" width="3.5703125" customWidth="1"/>
    <col min="15853" max="15853" width="6.7109375" customWidth="1"/>
    <col min="16083" max="16083" width="1.5703125" customWidth="1"/>
    <col min="16084" max="16084" width="5.7109375" customWidth="1"/>
    <col min="16085" max="16085" width="32.28515625" bestFit="1" customWidth="1"/>
    <col min="16086" max="16086" width="13.42578125" bestFit="1" customWidth="1"/>
    <col min="16087" max="16087" width="9.5703125" bestFit="1" customWidth="1"/>
    <col min="16088" max="16088" width="5.7109375" customWidth="1"/>
    <col min="16089" max="16108" width="3.5703125" customWidth="1"/>
    <col min="16109" max="16109" width="6.7109375" customWidth="1"/>
  </cols>
  <sheetData>
    <row r="1" spans="1:48" s="2" customFormat="1" ht="15.75" thickBot="1" x14ac:dyDescent="0.3">
      <c r="I1" s="39"/>
      <c r="J1" s="39"/>
      <c r="K1" s="39"/>
      <c r="L1" s="39"/>
      <c r="M1" s="39"/>
      <c r="N1" s="40"/>
      <c r="R1" s="3"/>
      <c r="S1" s="4"/>
    </row>
    <row r="2" spans="1:48" customFormat="1" ht="104.25" customHeight="1" x14ac:dyDescent="0.25">
      <c r="A2" s="2"/>
      <c r="B2" s="19"/>
      <c r="C2" s="20"/>
      <c r="D2" s="20"/>
      <c r="E2" s="21"/>
      <c r="F2" s="20"/>
      <c r="G2" s="76" t="str">
        <f>ELITE!G2</f>
        <v>1ª ETAPA - ARENA</v>
      </c>
      <c r="H2" s="76" t="str">
        <f>ELITE!H2</f>
        <v>2ª ETAPA - CABO  DE SANTO AGOSTINHO</v>
      </c>
      <c r="I2" s="76" t="str">
        <f>ELITE!I2</f>
        <v>3ª ETAPA - PALMARES</v>
      </c>
      <c r="J2" s="76" t="str">
        <f>ELITE!J2</f>
        <v>4ª ETAPA - CABO DE SANTO AGOSTINHO</v>
      </c>
      <c r="K2" s="76" t="str">
        <f>ELITE!K2</f>
        <v>5ª ETAPA - ARENA</v>
      </c>
      <c r="L2" s="89"/>
      <c r="M2" s="2"/>
      <c r="N2" s="24"/>
      <c r="O2" s="2"/>
      <c r="P2" s="2"/>
      <c r="Q2" s="2"/>
      <c r="R2" s="25"/>
      <c r="S2" s="26"/>
      <c r="T2" s="20"/>
      <c r="U2" s="2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customFormat="1" ht="51.95" customHeight="1" x14ac:dyDescent="0.25">
      <c r="A3" s="2"/>
      <c r="B3" s="22"/>
      <c r="C3" s="23"/>
      <c r="D3" s="81" t="s">
        <v>0</v>
      </c>
      <c r="E3" s="81"/>
      <c r="F3" s="82"/>
      <c r="G3" s="77"/>
      <c r="H3" s="77"/>
      <c r="I3" s="77"/>
      <c r="J3" s="77"/>
      <c r="K3" s="77"/>
      <c r="L3" s="90"/>
      <c r="M3" s="2"/>
      <c r="N3" s="24"/>
      <c r="O3" s="2"/>
      <c r="P3" s="2"/>
      <c r="Q3" s="2"/>
      <c r="R3" s="83" t="s">
        <v>11</v>
      </c>
      <c r="S3" s="84"/>
      <c r="T3" s="84"/>
      <c r="U3" s="8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customFormat="1" ht="51.95" customHeight="1" x14ac:dyDescent="0.25">
      <c r="A4" s="2"/>
      <c r="B4" s="78" t="s">
        <v>27</v>
      </c>
      <c r="C4" s="79"/>
      <c r="D4" s="79"/>
      <c r="E4" s="79"/>
      <c r="F4" s="80"/>
      <c r="G4" s="77"/>
      <c r="H4" s="77"/>
      <c r="I4" s="77"/>
      <c r="J4" s="77"/>
      <c r="K4" s="77"/>
      <c r="L4" s="90"/>
      <c r="M4" s="2"/>
      <c r="N4" s="24"/>
      <c r="O4" s="2"/>
      <c r="P4" s="2"/>
      <c r="Q4" s="2"/>
      <c r="R4" s="86" t="s">
        <v>28</v>
      </c>
      <c r="S4" s="87"/>
      <c r="T4" s="87"/>
      <c r="U4" s="88"/>
      <c r="V4" s="2"/>
      <c r="W4" s="2"/>
      <c r="X4" s="7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customFormat="1" x14ac:dyDescent="0.25">
      <c r="A5" s="2"/>
      <c r="B5" s="7" t="s">
        <v>9</v>
      </c>
      <c r="C5" s="10"/>
      <c r="D5" s="8" t="s">
        <v>1</v>
      </c>
      <c r="E5" s="8"/>
      <c r="F5" s="8" t="s">
        <v>2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5"/>
      <c r="M5" s="2"/>
      <c r="N5" s="24">
        <v>1</v>
      </c>
      <c r="O5" s="41"/>
      <c r="P5" s="42" t="s">
        <v>6</v>
      </c>
      <c r="Q5" s="5"/>
      <c r="R5" s="28" t="s">
        <v>7</v>
      </c>
      <c r="S5" s="29" t="s">
        <v>1</v>
      </c>
      <c r="T5" s="29"/>
      <c r="U5" s="30" t="s">
        <v>8</v>
      </c>
      <c r="V5" s="2"/>
      <c r="W5" s="44"/>
      <c r="X5" s="44"/>
      <c r="Y5" s="44"/>
      <c r="Z5" s="4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customFormat="1" ht="12.75" customHeight="1" x14ac:dyDescent="0.25">
      <c r="A6" s="6"/>
      <c r="B6" s="17">
        <f>IF(D6=0,"",N5)</f>
        <v>1</v>
      </c>
      <c r="C6" s="11">
        <f>IF(F6="","",F6+(ROW(F6)/100))</f>
        <v>75.06</v>
      </c>
      <c r="D6" s="56" t="s">
        <v>80</v>
      </c>
      <c r="E6" s="47"/>
      <c r="F6" s="8">
        <f>SUM(G6:L6)</f>
        <v>75</v>
      </c>
      <c r="G6" s="49">
        <v>50</v>
      </c>
      <c r="H6" s="49">
        <v>0</v>
      </c>
      <c r="I6" s="49">
        <v>10</v>
      </c>
      <c r="J6" s="49">
        <v>15</v>
      </c>
      <c r="K6" s="49">
        <v>0</v>
      </c>
      <c r="L6" s="50">
        <v>0</v>
      </c>
      <c r="M6" s="2"/>
      <c r="N6" s="12">
        <v>2</v>
      </c>
      <c r="O6" s="43"/>
      <c r="P6" s="42">
        <f t="shared" ref="P6:P33" si="0">IF(F6="","",LARGE(C:C,R6))</f>
        <v>160.07</v>
      </c>
      <c r="Q6" s="2"/>
      <c r="R6" s="31">
        <f t="shared" ref="R6:R22" si="1">IF(F6="","",ROW(F6)-5)</f>
        <v>1</v>
      </c>
      <c r="S6" s="32" t="str">
        <f t="shared" ref="S6:S21" si="2">IF(F6="","",VLOOKUP(P6,C:F,2,FALSE))</f>
        <v>Cleiton Bernardo Medeiros </v>
      </c>
      <c r="T6" s="32">
        <f t="shared" ref="T6:T24" si="3">IF(F6="","",VLOOKUP(P6,C:F,3,FALSE))</f>
        <v>0</v>
      </c>
      <c r="U6" s="33">
        <f t="shared" ref="U6:U22" si="4">IF(F6="","",VLOOKUP(P6,C:F,4,FALSE))</f>
        <v>160</v>
      </c>
      <c r="V6" s="2"/>
      <c r="W6" s="45"/>
      <c r="X6" s="46"/>
      <c r="Y6" s="46"/>
      <c r="Z6" s="4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customFormat="1" ht="12.75" customHeight="1" x14ac:dyDescent="0.25">
      <c r="A7" s="2"/>
      <c r="B7" s="17">
        <f t="shared" ref="B7:B22" si="5">IF(D7=0,"",N6)</f>
        <v>2</v>
      </c>
      <c r="C7" s="11">
        <f t="shared" ref="C7:C22" si="6">IF(F7="","",F7+(ROW(F7)/100))</f>
        <v>160.07</v>
      </c>
      <c r="D7" s="56" t="s">
        <v>81</v>
      </c>
      <c r="E7" s="47"/>
      <c r="F7" s="8">
        <f t="shared" ref="F7:F22" si="7">SUM(G7:L7)</f>
        <v>160</v>
      </c>
      <c r="G7" s="49">
        <v>40</v>
      </c>
      <c r="H7" s="49">
        <v>40</v>
      </c>
      <c r="I7" s="49">
        <v>40</v>
      </c>
      <c r="J7" s="49">
        <v>40</v>
      </c>
      <c r="K7" s="49">
        <v>0</v>
      </c>
      <c r="L7" s="50">
        <v>0</v>
      </c>
      <c r="M7" s="2"/>
      <c r="N7" s="24">
        <v>3</v>
      </c>
      <c r="O7" s="43"/>
      <c r="P7" s="42">
        <f t="shared" si="0"/>
        <v>150.16999999999999</v>
      </c>
      <c r="Q7" s="2"/>
      <c r="R7" s="28">
        <f t="shared" si="1"/>
        <v>2</v>
      </c>
      <c r="S7" s="34" t="str">
        <f t="shared" si="2"/>
        <v>Herman Dantas</v>
      </c>
      <c r="T7" s="34">
        <f t="shared" si="3"/>
        <v>0</v>
      </c>
      <c r="U7" s="35">
        <f t="shared" si="4"/>
        <v>150</v>
      </c>
      <c r="V7" s="2"/>
      <c r="W7" s="45"/>
      <c r="X7" s="46"/>
      <c r="Y7" s="46"/>
      <c r="Z7" s="4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customFormat="1" ht="12.75" customHeight="1" x14ac:dyDescent="0.25">
      <c r="A8" s="2"/>
      <c r="B8" s="17">
        <f t="shared" si="5"/>
        <v>3</v>
      </c>
      <c r="C8" s="11">
        <f t="shared" si="6"/>
        <v>35.08</v>
      </c>
      <c r="D8" s="56" t="s">
        <v>82</v>
      </c>
      <c r="E8" s="47"/>
      <c r="F8" s="8">
        <f t="shared" si="7"/>
        <v>35</v>
      </c>
      <c r="G8" s="49">
        <v>35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  <c r="M8" s="2"/>
      <c r="N8" s="12">
        <v>4</v>
      </c>
      <c r="O8" s="43"/>
      <c r="P8" s="42">
        <f t="shared" si="0"/>
        <v>110.14</v>
      </c>
      <c r="Q8" s="2"/>
      <c r="R8" s="31">
        <f t="shared" si="1"/>
        <v>3</v>
      </c>
      <c r="S8" s="32" t="str">
        <f t="shared" si="2"/>
        <v>Joselito Alves </v>
      </c>
      <c r="T8" s="32">
        <f t="shared" si="3"/>
        <v>0</v>
      </c>
      <c r="U8" s="33">
        <f t="shared" si="4"/>
        <v>110</v>
      </c>
      <c r="V8" s="2"/>
      <c r="W8" s="45"/>
      <c r="X8" s="46"/>
      <c r="Y8" s="46"/>
      <c r="Z8" s="4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customFormat="1" ht="12.75" customHeight="1" x14ac:dyDescent="0.25">
      <c r="A9" s="6"/>
      <c r="B9" s="17">
        <f t="shared" si="5"/>
        <v>4</v>
      </c>
      <c r="C9" s="11">
        <f t="shared" si="6"/>
        <v>30.09</v>
      </c>
      <c r="D9" s="56" t="s">
        <v>83</v>
      </c>
      <c r="E9" s="47"/>
      <c r="F9" s="8">
        <f t="shared" si="7"/>
        <v>30</v>
      </c>
      <c r="G9" s="49">
        <v>30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  <c r="M9" s="2"/>
      <c r="N9" s="24">
        <v>5</v>
      </c>
      <c r="O9" s="43"/>
      <c r="P9" s="42">
        <f t="shared" si="0"/>
        <v>85.1</v>
      </c>
      <c r="Q9" s="2"/>
      <c r="R9" s="28">
        <f t="shared" si="1"/>
        <v>4</v>
      </c>
      <c r="S9" s="34" t="str">
        <f t="shared" si="2"/>
        <v>Alexandre Jurema </v>
      </c>
      <c r="T9" s="34">
        <f t="shared" si="3"/>
        <v>0</v>
      </c>
      <c r="U9" s="35">
        <f t="shared" si="4"/>
        <v>85</v>
      </c>
      <c r="V9" s="2"/>
      <c r="W9" s="45"/>
      <c r="X9" s="46"/>
      <c r="Y9" s="46"/>
      <c r="Z9" s="4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customFormat="1" ht="12.75" customHeight="1" x14ac:dyDescent="0.25">
      <c r="A10" s="6"/>
      <c r="B10" s="17">
        <f t="shared" si="5"/>
        <v>5</v>
      </c>
      <c r="C10" s="11">
        <f t="shared" si="6"/>
        <v>85.1</v>
      </c>
      <c r="D10" s="56" t="s">
        <v>84</v>
      </c>
      <c r="E10" s="47"/>
      <c r="F10" s="8">
        <f t="shared" si="7"/>
        <v>85</v>
      </c>
      <c r="G10" s="49">
        <v>25</v>
      </c>
      <c r="H10" s="49">
        <v>10</v>
      </c>
      <c r="I10" s="49">
        <v>30</v>
      </c>
      <c r="J10" s="49">
        <v>20</v>
      </c>
      <c r="K10" s="49">
        <v>0</v>
      </c>
      <c r="L10" s="50">
        <v>0</v>
      </c>
      <c r="M10" s="2"/>
      <c r="N10" s="12">
        <v>6</v>
      </c>
      <c r="O10" s="43"/>
      <c r="P10" s="42">
        <f t="shared" si="0"/>
        <v>80.16</v>
      </c>
      <c r="Q10" s="2"/>
      <c r="R10" s="31">
        <f t="shared" si="1"/>
        <v>5</v>
      </c>
      <c r="S10" s="32" t="str">
        <f t="shared" si="2"/>
        <v>Regilson Cosmo</v>
      </c>
      <c r="T10" s="32">
        <f t="shared" si="3"/>
        <v>0</v>
      </c>
      <c r="U10" s="33">
        <f t="shared" si="4"/>
        <v>80</v>
      </c>
      <c r="V10" s="2"/>
      <c r="W10" s="45"/>
      <c r="X10" s="46"/>
      <c r="Y10" s="46"/>
      <c r="Z10" s="4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customFormat="1" ht="12.75" customHeight="1" x14ac:dyDescent="0.25">
      <c r="A11" s="6"/>
      <c r="B11" s="17">
        <f t="shared" si="5"/>
        <v>6</v>
      </c>
      <c r="C11" s="11">
        <f t="shared" si="6"/>
        <v>20.11</v>
      </c>
      <c r="D11" s="56" t="s">
        <v>85</v>
      </c>
      <c r="E11" s="47"/>
      <c r="F11" s="8">
        <f t="shared" si="7"/>
        <v>20</v>
      </c>
      <c r="G11" s="49">
        <v>20</v>
      </c>
      <c r="H11" s="49">
        <v>0</v>
      </c>
      <c r="I11" s="49">
        <v>0</v>
      </c>
      <c r="J11" s="49">
        <v>0</v>
      </c>
      <c r="K11" s="49">
        <v>0</v>
      </c>
      <c r="L11" s="50">
        <v>0</v>
      </c>
      <c r="M11" s="2"/>
      <c r="N11" s="24">
        <v>7</v>
      </c>
      <c r="O11" s="43"/>
      <c r="P11" s="42">
        <f t="shared" si="0"/>
        <v>75.06</v>
      </c>
      <c r="Q11" s="2"/>
      <c r="R11" s="28">
        <f t="shared" si="1"/>
        <v>6</v>
      </c>
      <c r="S11" s="34" t="str">
        <f t="shared" si="2"/>
        <v>Anderson de Souza Santos </v>
      </c>
      <c r="T11" s="34">
        <f t="shared" si="3"/>
        <v>0</v>
      </c>
      <c r="U11" s="35">
        <f t="shared" si="4"/>
        <v>75</v>
      </c>
      <c r="V11" s="2"/>
      <c r="W11" s="45"/>
      <c r="X11" s="46"/>
      <c r="Y11" s="46"/>
      <c r="Z11" s="4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customFormat="1" ht="12.75" customHeight="1" x14ac:dyDescent="0.25">
      <c r="A12" s="6"/>
      <c r="B12" s="17">
        <f t="shared" si="5"/>
        <v>7</v>
      </c>
      <c r="C12" s="11">
        <f t="shared" si="6"/>
        <v>30.12</v>
      </c>
      <c r="D12" s="56" t="s">
        <v>86</v>
      </c>
      <c r="E12" s="47"/>
      <c r="F12" s="8">
        <f t="shared" si="7"/>
        <v>30</v>
      </c>
      <c r="G12" s="49">
        <v>5</v>
      </c>
      <c r="H12" s="49">
        <v>25</v>
      </c>
      <c r="I12" s="49">
        <v>0</v>
      </c>
      <c r="J12" s="49">
        <v>0</v>
      </c>
      <c r="K12" s="49">
        <v>0</v>
      </c>
      <c r="L12" s="50">
        <v>0</v>
      </c>
      <c r="M12" s="2"/>
      <c r="N12" s="12">
        <v>8</v>
      </c>
      <c r="O12" s="43"/>
      <c r="P12" s="42">
        <f t="shared" si="0"/>
        <v>50.22</v>
      </c>
      <c r="Q12" s="2"/>
      <c r="R12" s="31">
        <f t="shared" si="1"/>
        <v>7</v>
      </c>
      <c r="S12" s="32" t="str">
        <f t="shared" si="2"/>
        <v>Flávio Sukar</v>
      </c>
      <c r="T12" s="32">
        <f t="shared" si="3"/>
        <v>0</v>
      </c>
      <c r="U12" s="33">
        <f t="shared" si="4"/>
        <v>50</v>
      </c>
      <c r="V12" s="2"/>
      <c r="W12" s="45"/>
      <c r="X12" s="46"/>
      <c r="Y12" s="46"/>
      <c r="Z12" s="7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customFormat="1" ht="12.75" customHeight="1" x14ac:dyDescent="0.25">
      <c r="A13" s="6"/>
      <c r="B13" s="17">
        <f t="shared" si="5"/>
        <v>8</v>
      </c>
      <c r="C13" s="11">
        <f t="shared" si="6"/>
        <v>4.13</v>
      </c>
      <c r="D13" s="56" t="s">
        <v>87</v>
      </c>
      <c r="E13" s="47"/>
      <c r="F13" s="8">
        <f t="shared" si="7"/>
        <v>4</v>
      </c>
      <c r="G13" s="49">
        <v>3</v>
      </c>
      <c r="H13" s="49">
        <v>1</v>
      </c>
      <c r="I13" s="49">
        <v>0</v>
      </c>
      <c r="J13" s="49">
        <v>0</v>
      </c>
      <c r="K13" s="49">
        <v>0</v>
      </c>
      <c r="L13" s="50">
        <v>0</v>
      </c>
      <c r="M13" s="2"/>
      <c r="N13" s="24">
        <v>9</v>
      </c>
      <c r="O13" s="43"/>
      <c r="P13" s="42">
        <f t="shared" si="0"/>
        <v>35.18</v>
      </c>
      <c r="Q13" s="2"/>
      <c r="R13" s="28">
        <f t="shared" si="1"/>
        <v>8</v>
      </c>
      <c r="S13" s="34" t="str">
        <f t="shared" si="2"/>
        <v>Thiago Melo</v>
      </c>
      <c r="T13" s="34">
        <f t="shared" si="3"/>
        <v>0</v>
      </c>
      <c r="U13" s="35">
        <f t="shared" si="4"/>
        <v>35</v>
      </c>
      <c r="V13" s="2"/>
      <c r="W13" s="45"/>
      <c r="X13" s="46"/>
      <c r="Y13" s="46"/>
      <c r="Z13" s="4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customFormat="1" ht="12.75" customHeight="1" x14ac:dyDescent="0.25">
      <c r="A14" s="6"/>
      <c r="B14" s="17">
        <f t="shared" si="5"/>
        <v>9</v>
      </c>
      <c r="C14" s="11">
        <f t="shared" si="6"/>
        <v>110.14</v>
      </c>
      <c r="D14" s="56" t="s">
        <v>88</v>
      </c>
      <c r="E14" s="47"/>
      <c r="F14" s="8">
        <f t="shared" si="7"/>
        <v>110</v>
      </c>
      <c r="G14" s="49">
        <v>10</v>
      </c>
      <c r="H14" s="49">
        <v>30</v>
      </c>
      <c r="I14" s="49">
        <v>35</v>
      </c>
      <c r="J14" s="49">
        <v>35</v>
      </c>
      <c r="K14" s="49">
        <v>0</v>
      </c>
      <c r="L14" s="50">
        <v>0</v>
      </c>
      <c r="M14" s="2"/>
      <c r="N14" s="12">
        <v>10</v>
      </c>
      <c r="O14" s="43"/>
      <c r="P14" s="42">
        <f t="shared" si="0"/>
        <v>35.08</v>
      </c>
      <c r="Q14" s="2"/>
      <c r="R14" s="31">
        <f t="shared" si="1"/>
        <v>9</v>
      </c>
      <c r="S14" s="32" t="str">
        <f t="shared" si="2"/>
        <v>Eduardo N. de Azevedo </v>
      </c>
      <c r="T14" s="32">
        <f t="shared" si="3"/>
        <v>0</v>
      </c>
      <c r="U14" s="33">
        <f t="shared" si="4"/>
        <v>35</v>
      </c>
      <c r="V14" s="2"/>
      <c r="W14" s="45"/>
      <c r="X14" s="46"/>
      <c r="Y14" s="46"/>
      <c r="Z14" s="4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customFormat="1" ht="12.75" customHeight="1" x14ac:dyDescent="0.25">
      <c r="A15" s="6"/>
      <c r="B15" s="17">
        <f t="shared" si="5"/>
        <v>10</v>
      </c>
      <c r="C15" s="11">
        <f t="shared" si="6"/>
        <v>4.1500000000000004</v>
      </c>
      <c r="D15" s="56" t="s">
        <v>89</v>
      </c>
      <c r="E15" s="47"/>
      <c r="F15" s="8">
        <f t="shared" si="7"/>
        <v>4</v>
      </c>
      <c r="G15" s="49">
        <v>1</v>
      </c>
      <c r="H15" s="49">
        <v>0</v>
      </c>
      <c r="I15" s="49">
        <v>3</v>
      </c>
      <c r="J15" s="49">
        <v>0</v>
      </c>
      <c r="K15" s="49">
        <v>0</v>
      </c>
      <c r="L15" s="50">
        <v>0</v>
      </c>
      <c r="M15" s="2"/>
      <c r="N15" s="24">
        <v>11</v>
      </c>
      <c r="O15" s="12"/>
      <c r="P15" s="42">
        <f t="shared" si="0"/>
        <v>30.12</v>
      </c>
      <c r="Q15" s="2"/>
      <c r="R15" s="28">
        <f t="shared" si="1"/>
        <v>10</v>
      </c>
      <c r="S15" s="34" t="str">
        <f t="shared" si="2"/>
        <v>Marco Aurélio </v>
      </c>
      <c r="T15" s="34">
        <f t="shared" si="3"/>
        <v>0</v>
      </c>
      <c r="U15" s="35">
        <f t="shared" si="4"/>
        <v>30</v>
      </c>
      <c r="V15" s="2"/>
      <c r="W15" s="45"/>
      <c r="X15" s="46"/>
      <c r="Y15" s="46"/>
      <c r="Z15" s="4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customFormat="1" ht="12.75" customHeight="1" x14ac:dyDescent="0.25">
      <c r="A16" s="6"/>
      <c r="B16" s="17">
        <f t="shared" si="5"/>
        <v>11</v>
      </c>
      <c r="C16" s="11">
        <f t="shared" si="6"/>
        <v>80.16</v>
      </c>
      <c r="D16" s="56" t="s">
        <v>123</v>
      </c>
      <c r="E16" s="48"/>
      <c r="F16" s="8">
        <f t="shared" si="7"/>
        <v>80</v>
      </c>
      <c r="G16" s="49">
        <v>15</v>
      </c>
      <c r="H16" s="49">
        <v>15</v>
      </c>
      <c r="I16" s="49">
        <v>25</v>
      </c>
      <c r="J16" s="49">
        <v>25</v>
      </c>
      <c r="K16" s="49">
        <v>0</v>
      </c>
      <c r="L16" s="50">
        <v>0</v>
      </c>
      <c r="M16" s="2"/>
      <c r="N16" s="12">
        <v>12</v>
      </c>
      <c r="O16" s="2"/>
      <c r="P16" s="42">
        <f t="shared" si="0"/>
        <v>30.09</v>
      </c>
      <c r="Q16" s="2"/>
      <c r="R16" s="31">
        <f t="shared" si="1"/>
        <v>11</v>
      </c>
      <c r="S16" s="32" t="str">
        <f t="shared" si="2"/>
        <v>Lenílson Carvalho </v>
      </c>
      <c r="T16" s="32">
        <f t="shared" si="3"/>
        <v>0</v>
      </c>
      <c r="U16" s="33">
        <f t="shared" si="4"/>
        <v>30</v>
      </c>
      <c r="V16" s="2"/>
      <c r="W16" s="45"/>
      <c r="X16" s="46"/>
      <c r="Y16" s="46"/>
      <c r="Z16" s="4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54" ht="12.75" customHeight="1" x14ac:dyDescent="0.25">
      <c r="A17" s="6"/>
      <c r="B17" s="17">
        <f t="shared" si="5"/>
        <v>12</v>
      </c>
      <c r="C17" s="11">
        <f t="shared" si="6"/>
        <v>150.16999999999999</v>
      </c>
      <c r="D17" s="56" t="s">
        <v>144</v>
      </c>
      <c r="E17" s="48"/>
      <c r="F17" s="8">
        <f t="shared" si="7"/>
        <v>150</v>
      </c>
      <c r="G17" s="49">
        <v>0</v>
      </c>
      <c r="H17" s="49">
        <v>50</v>
      </c>
      <c r="I17" s="49">
        <v>50</v>
      </c>
      <c r="J17" s="49">
        <v>50</v>
      </c>
      <c r="K17" s="49">
        <v>0</v>
      </c>
      <c r="L17" s="50">
        <v>0</v>
      </c>
      <c r="M17" s="2"/>
      <c r="N17" s="24">
        <v>13</v>
      </c>
      <c r="P17" s="42">
        <f t="shared" si="0"/>
        <v>20.190000000000001</v>
      </c>
      <c r="R17" s="28">
        <f t="shared" si="1"/>
        <v>12</v>
      </c>
      <c r="S17" s="34" t="str">
        <f t="shared" si="2"/>
        <v>Gustavo Ferreira</v>
      </c>
      <c r="T17" s="34">
        <f t="shared" si="3"/>
        <v>0</v>
      </c>
      <c r="U17" s="35">
        <f t="shared" si="4"/>
        <v>20</v>
      </c>
      <c r="W17" s="45"/>
      <c r="X17" s="46"/>
      <c r="Y17" s="46"/>
      <c r="Z17" s="44"/>
      <c r="AW17"/>
      <c r="AX17"/>
      <c r="AY17"/>
      <c r="AZ17"/>
      <c r="BA17"/>
      <c r="BB17"/>
    </row>
    <row r="18" spans="1:54" ht="12.75" customHeight="1" x14ac:dyDescent="0.25">
      <c r="A18" s="6"/>
      <c r="B18" s="17">
        <f t="shared" si="5"/>
        <v>13</v>
      </c>
      <c r="C18" s="11">
        <f t="shared" si="6"/>
        <v>35.18</v>
      </c>
      <c r="D18" s="56" t="s">
        <v>145</v>
      </c>
      <c r="E18" s="48"/>
      <c r="F18" s="8">
        <f t="shared" si="7"/>
        <v>35</v>
      </c>
      <c r="G18" s="49">
        <v>0</v>
      </c>
      <c r="H18" s="49">
        <v>35</v>
      </c>
      <c r="I18" s="49">
        <v>0</v>
      </c>
      <c r="J18" s="49">
        <v>0</v>
      </c>
      <c r="K18" s="49">
        <v>0</v>
      </c>
      <c r="L18" s="50">
        <v>0</v>
      </c>
      <c r="M18" s="2"/>
      <c r="N18" s="12">
        <v>14</v>
      </c>
      <c r="P18" s="42">
        <f t="shared" si="0"/>
        <v>20.11</v>
      </c>
      <c r="R18" s="31">
        <f t="shared" si="1"/>
        <v>13</v>
      </c>
      <c r="S18" s="32" t="str">
        <f t="shared" si="2"/>
        <v>Wellington Allan </v>
      </c>
      <c r="T18" s="32">
        <f t="shared" si="3"/>
        <v>0</v>
      </c>
      <c r="U18" s="33">
        <f t="shared" si="4"/>
        <v>20</v>
      </c>
      <c r="W18" s="45"/>
      <c r="X18" s="46"/>
      <c r="Y18" s="46"/>
      <c r="Z18" s="44"/>
      <c r="AW18"/>
      <c r="AX18"/>
      <c r="AY18"/>
      <c r="AZ18"/>
      <c r="BA18"/>
      <c r="BB18"/>
    </row>
    <row r="19" spans="1:54" ht="12.75" customHeight="1" x14ac:dyDescent="0.25">
      <c r="A19" s="6"/>
      <c r="B19" s="17">
        <f t="shared" si="5"/>
        <v>14</v>
      </c>
      <c r="C19" s="11">
        <f t="shared" si="6"/>
        <v>20.190000000000001</v>
      </c>
      <c r="D19" s="56" t="s">
        <v>146</v>
      </c>
      <c r="E19" s="48"/>
      <c r="F19" s="8">
        <f t="shared" si="7"/>
        <v>20</v>
      </c>
      <c r="G19" s="49">
        <v>0</v>
      </c>
      <c r="H19" s="49">
        <v>20</v>
      </c>
      <c r="I19" s="49">
        <v>0</v>
      </c>
      <c r="J19" s="49">
        <v>0</v>
      </c>
      <c r="K19" s="49">
        <v>0</v>
      </c>
      <c r="L19" s="50">
        <v>0</v>
      </c>
      <c r="M19" s="2"/>
      <c r="N19" s="24">
        <v>15</v>
      </c>
      <c r="P19" s="42">
        <f t="shared" si="0"/>
        <v>15.23</v>
      </c>
      <c r="R19" s="28">
        <f t="shared" si="1"/>
        <v>14</v>
      </c>
      <c r="S19" s="34" t="str">
        <f t="shared" si="2"/>
        <v>Júnior José</v>
      </c>
      <c r="T19" s="34">
        <f t="shared" si="3"/>
        <v>0</v>
      </c>
      <c r="U19" s="35">
        <f t="shared" si="4"/>
        <v>15</v>
      </c>
      <c r="W19" s="45"/>
      <c r="X19" s="46"/>
      <c r="Y19" s="46"/>
      <c r="Z19" s="44"/>
      <c r="AW19"/>
      <c r="AX19"/>
      <c r="AY19"/>
      <c r="AZ19"/>
      <c r="BA19"/>
      <c r="BB19"/>
    </row>
    <row r="20" spans="1:54" ht="12.75" customHeight="1" x14ac:dyDescent="0.25">
      <c r="A20" s="6"/>
      <c r="B20" s="17">
        <f t="shared" si="5"/>
        <v>15</v>
      </c>
      <c r="C20" s="11">
        <f t="shared" si="6"/>
        <v>5.2</v>
      </c>
      <c r="D20" s="56" t="s">
        <v>147</v>
      </c>
      <c r="E20" s="48"/>
      <c r="F20" s="8">
        <f t="shared" si="7"/>
        <v>5</v>
      </c>
      <c r="G20" s="49">
        <v>0</v>
      </c>
      <c r="H20" s="49">
        <v>5</v>
      </c>
      <c r="I20" s="49">
        <v>0</v>
      </c>
      <c r="J20" s="49">
        <v>0</v>
      </c>
      <c r="K20" s="49">
        <v>0</v>
      </c>
      <c r="L20" s="50">
        <v>0</v>
      </c>
      <c r="M20" s="2"/>
      <c r="N20" s="12">
        <v>16</v>
      </c>
      <c r="P20" s="42">
        <f t="shared" si="0"/>
        <v>13.21</v>
      </c>
      <c r="R20" s="31">
        <f t="shared" si="1"/>
        <v>15</v>
      </c>
      <c r="S20" s="32" t="str">
        <f t="shared" si="2"/>
        <v>Michel Grisi</v>
      </c>
      <c r="T20" s="32">
        <f t="shared" si="3"/>
        <v>0</v>
      </c>
      <c r="U20" s="33">
        <f t="shared" si="4"/>
        <v>13</v>
      </c>
      <c r="AW20"/>
      <c r="AX20"/>
      <c r="AY20"/>
      <c r="AZ20"/>
      <c r="BA20"/>
      <c r="BB20"/>
    </row>
    <row r="21" spans="1:54" ht="12.75" customHeight="1" x14ac:dyDescent="0.25">
      <c r="A21" s="6"/>
      <c r="B21" s="17">
        <f t="shared" si="5"/>
        <v>16</v>
      </c>
      <c r="C21" s="64">
        <f t="shared" si="6"/>
        <v>13.21</v>
      </c>
      <c r="D21" s="65" t="s">
        <v>148</v>
      </c>
      <c r="E21" s="66"/>
      <c r="F21" s="67">
        <f t="shared" si="7"/>
        <v>13</v>
      </c>
      <c r="G21" s="49">
        <v>0</v>
      </c>
      <c r="H21" s="49">
        <v>3</v>
      </c>
      <c r="I21" s="49">
        <v>0</v>
      </c>
      <c r="J21" s="49">
        <v>10</v>
      </c>
      <c r="K21" s="49">
        <v>0</v>
      </c>
      <c r="L21" s="50">
        <v>0</v>
      </c>
      <c r="M21" s="2"/>
      <c r="N21" s="24">
        <v>17</v>
      </c>
      <c r="P21" s="42">
        <f t="shared" si="0"/>
        <v>8.24</v>
      </c>
      <c r="R21" s="28">
        <f t="shared" si="1"/>
        <v>16</v>
      </c>
      <c r="S21" s="34" t="str">
        <f t="shared" si="2"/>
        <v>Miquéias Leonel</v>
      </c>
      <c r="T21" s="34">
        <f t="shared" si="3"/>
        <v>0</v>
      </c>
      <c r="U21" s="35">
        <f t="shared" si="4"/>
        <v>8</v>
      </c>
      <c r="AW21"/>
      <c r="AX21"/>
      <c r="AY21"/>
      <c r="AZ21"/>
      <c r="BA21"/>
      <c r="BB21"/>
    </row>
    <row r="22" spans="1:54" ht="12.75" customHeight="1" x14ac:dyDescent="0.25">
      <c r="A22" s="6"/>
      <c r="B22" s="8">
        <f t="shared" si="5"/>
        <v>17</v>
      </c>
      <c r="C22" s="11">
        <f t="shared" si="6"/>
        <v>50.22</v>
      </c>
      <c r="D22" s="56" t="s">
        <v>168</v>
      </c>
      <c r="E22" s="68"/>
      <c r="F22" s="8">
        <f t="shared" si="7"/>
        <v>50</v>
      </c>
      <c r="G22" s="69">
        <v>0</v>
      </c>
      <c r="H22" s="69">
        <v>0</v>
      </c>
      <c r="I22" s="69">
        <v>20</v>
      </c>
      <c r="J22" s="69">
        <v>30</v>
      </c>
      <c r="K22" s="69">
        <v>0</v>
      </c>
      <c r="L22" s="69">
        <v>0</v>
      </c>
      <c r="M22" s="2"/>
      <c r="N22" s="12">
        <v>18</v>
      </c>
      <c r="P22" s="42">
        <f t="shared" si="0"/>
        <v>5.2</v>
      </c>
      <c r="R22" s="31">
        <f t="shared" si="1"/>
        <v>17</v>
      </c>
      <c r="S22" s="32" t="str">
        <f>IF(F22="","",VLOOKUP(P22,C:F,2,FALSE))</f>
        <v>Wilton Severino</v>
      </c>
      <c r="T22" s="32">
        <f t="shared" si="3"/>
        <v>0</v>
      </c>
      <c r="U22" s="33">
        <f t="shared" si="4"/>
        <v>5</v>
      </c>
      <c r="AW22"/>
      <c r="AX22"/>
      <c r="AY22"/>
      <c r="AZ22"/>
      <c r="BA22"/>
      <c r="BB22"/>
    </row>
    <row r="23" spans="1:54" s="2" customFormat="1" x14ac:dyDescent="0.25">
      <c r="B23" s="8">
        <f t="shared" ref="B23" si="8">IF(D23=0,"",N22)</f>
        <v>18</v>
      </c>
      <c r="C23" s="11">
        <f t="shared" ref="C23" si="9">IF(F23="","",F23+(ROW(F23)/100))</f>
        <v>15.23</v>
      </c>
      <c r="D23" s="56" t="s">
        <v>169</v>
      </c>
      <c r="E23" s="68"/>
      <c r="F23" s="8">
        <f t="shared" ref="F23" si="10">SUM(G23:L23)</f>
        <v>15</v>
      </c>
      <c r="G23" s="69">
        <v>0</v>
      </c>
      <c r="H23" s="69">
        <v>0</v>
      </c>
      <c r="I23" s="69">
        <v>15</v>
      </c>
      <c r="J23" s="69">
        <v>0</v>
      </c>
      <c r="K23" s="69">
        <v>0</v>
      </c>
      <c r="L23" s="69">
        <v>0</v>
      </c>
      <c r="M23" s="39"/>
      <c r="N23" s="24">
        <v>19</v>
      </c>
      <c r="P23" s="42">
        <f t="shared" si="0"/>
        <v>4.1500000000000004</v>
      </c>
      <c r="R23" s="28">
        <f t="shared" ref="R23" si="11">IF(F23="","",ROW(F23)-5)</f>
        <v>18</v>
      </c>
      <c r="S23" s="34" t="str">
        <f>IF(F23="","",VLOOKUP(P23,C:F,2,FALSE))</f>
        <v>Célio Sandro</v>
      </c>
      <c r="T23" s="34">
        <f t="shared" si="3"/>
        <v>0</v>
      </c>
      <c r="U23" s="35">
        <f t="shared" ref="U23" si="12">IF(F23="","",VLOOKUP(P23,C:F,4,FALSE))</f>
        <v>4</v>
      </c>
    </row>
    <row r="24" spans="1:54" s="2" customFormat="1" x14ac:dyDescent="0.25">
      <c r="B24" s="8">
        <f>IF(D24=0,"",N23)</f>
        <v>19</v>
      </c>
      <c r="C24" s="11">
        <f t="shared" ref="C24" si="13">IF(F24="","",F24+(ROW(F24)/100))</f>
        <v>8.24</v>
      </c>
      <c r="D24" s="56" t="s">
        <v>170</v>
      </c>
      <c r="E24" s="68"/>
      <c r="F24" s="8">
        <f t="shared" ref="F24" si="14">SUM(G24:L24)</f>
        <v>8</v>
      </c>
      <c r="G24" s="69">
        <v>3</v>
      </c>
      <c r="H24" s="69">
        <v>0</v>
      </c>
      <c r="I24" s="69">
        <v>5</v>
      </c>
      <c r="J24" s="69">
        <v>0</v>
      </c>
      <c r="K24" s="69">
        <v>0</v>
      </c>
      <c r="L24" s="69">
        <v>0</v>
      </c>
      <c r="M24" s="39"/>
      <c r="N24" s="12">
        <v>20</v>
      </c>
      <c r="P24" s="42">
        <f t="shared" si="0"/>
        <v>4.13</v>
      </c>
      <c r="R24" s="31">
        <f t="shared" ref="R24:R25" si="15">IF(F24="","",ROW(F24)-5)</f>
        <v>19</v>
      </c>
      <c r="S24" s="32" t="str">
        <f t="shared" ref="S24:S25" si="16">IF(F24="","",VLOOKUP(P24,C:F,2,FALSE))</f>
        <v>Dalto Vila Nova </v>
      </c>
      <c r="T24" s="32">
        <f t="shared" si="3"/>
        <v>0</v>
      </c>
      <c r="U24" s="33">
        <f t="shared" ref="U24:U25" si="17">IF(F24="","",VLOOKUP(P24,C:F,4,FALSE))</f>
        <v>4</v>
      </c>
    </row>
    <row r="25" spans="1:54" s="2" customFormat="1" ht="15.75" thickBot="1" x14ac:dyDescent="0.3">
      <c r="H25" s="63"/>
      <c r="I25" s="39"/>
      <c r="J25" s="39"/>
      <c r="K25" s="39"/>
      <c r="L25" s="39"/>
      <c r="M25" s="39"/>
      <c r="N25" s="24">
        <v>21</v>
      </c>
      <c r="P25" s="42" t="str">
        <f t="shared" si="0"/>
        <v/>
      </c>
      <c r="R25" s="59" t="str">
        <f t="shared" si="15"/>
        <v/>
      </c>
      <c r="S25" s="60" t="str">
        <f t="shared" si="16"/>
        <v/>
      </c>
      <c r="T25" s="60" t="str">
        <f t="shared" ref="T25" si="18">IF(F25="","",VLOOKUP(P25,C:F,3,FALSE))</f>
        <v/>
      </c>
      <c r="U25" s="61" t="str">
        <f t="shared" si="17"/>
        <v/>
      </c>
    </row>
    <row r="26" spans="1:54" s="2" customFormat="1" x14ac:dyDescent="0.25">
      <c r="I26" s="39"/>
      <c r="J26" s="39"/>
      <c r="K26" s="39"/>
      <c r="L26" s="39"/>
      <c r="M26" s="39"/>
      <c r="N26" s="12">
        <v>22</v>
      </c>
      <c r="P26" s="42" t="str">
        <f t="shared" si="0"/>
        <v/>
      </c>
      <c r="R26" s="3"/>
      <c r="S26" s="4"/>
    </row>
    <row r="27" spans="1:54" s="2" customFormat="1" x14ac:dyDescent="0.25">
      <c r="I27" s="39"/>
      <c r="J27" s="39"/>
      <c r="K27" s="39"/>
      <c r="L27" s="39"/>
      <c r="M27" s="39"/>
      <c r="N27" s="24">
        <v>23</v>
      </c>
      <c r="P27" s="42" t="str">
        <f t="shared" si="0"/>
        <v/>
      </c>
      <c r="R27" s="3"/>
      <c r="S27" s="4"/>
    </row>
    <row r="28" spans="1:54" s="2" customFormat="1" x14ac:dyDescent="0.25">
      <c r="I28" s="39"/>
      <c r="J28" s="39"/>
      <c r="K28" s="39"/>
      <c r="L28" s="39"/>
      <c r="M28" s="39"/>
      <c r="N28" s="12">
        <v>24</v>
      </c>
      <c r="P28" s="42" t="str">
        <f t="shared" si="0"/>
        <v/>
      </c>
      <c r="R28" s="3"/>
      <c r="S28" s="4"/>
    </row>
    <row r="29" spans="1:54" s="2" customFormat="1" x14ac:dyDescent="0.25">
      <c r="I29" s="39"/>
      <c r="J29" s="39"/>
      <c r="K29" s="39"/>
      <c r="L29" s="39"/>
      <c r="M29" s="39"/>
      <c r="N29" s="24">
        <v>25</v>
      </c>
      <c r="P29" s="42" t="str">
        <f t="shared" si="0"/>
        <v/>
      </c>
      <c r="R29" s="3"/>
      <c r="S29" s="4"/>
    </row>
    <row r="30" spans="1:54" s="2" customFormat="1" x14ac:dyDescent="0.25">
      <c r="I30" s="39"/>
      <c r="J30" s="39"/>
      <c r="K30" s="39"/>
      <c r="L30" s="39"/>
      <c r="M30" s="39"/>
      <c r="N30" s="12">
        <v>26</v>
      </c>
      <c r="P30" s="42" t="str">
        <f t="shared" si="0"/>
        <v/>
      </c>
      <c r="R30" s="3"/>
      <c r="S30" s="4"/>
    </row>
    <row r="31" spans="1:54" s="2" customFormat="1" x14ac:dyDescent="0.25">
      <c r="I31" s="39"/>
      <c r="J31" s="39"/>
      <c r="K31" s="39"/>
      <c r="L31" s="39"/>
      <c r="M31" s="39"/>
      <c r="N31" s="24">
        <v>27</v>
      </c>
      <c r="P31" s="42" t="str">
        <f t="shared" si="0"/>
        <v/>
      </c>
      <c r="R31" s="3"/>
      <c r="S31" s="4"/>
    </row>
    <row r="32" spans="1:54" s="2" customFormat="1" x14ac:dyDescent="0.25">
      <c r="I32" s="39"/>
      <c r="J32" s="39"/>
      <c r="K32" s="39"/>
      <c r="L32" s="39"/>
      <c r="M32" s="39"/>
      <c r="N32" s="12">
        <v>28</v>
      </c>
      <c r="P32" s="42" t="str">
        <f t="shared" si="0"/>
        <v/>
      </c>
      <c r="R32" s="3"/>
      <c r="S32" s="4"/>
    </row>
    <row r="33" spans="9:19" s="2" customFormat="1" x14ac:dyDescent="0.25">
      <c r="I33" s="39"/>
      <c r="J33" s="39"/>
      <c r="K33" s="39"/>
      <c r="L33" s="39"/>
      <c r="M33" s="39"/>
      <c r="N33" s="24">
        <v>29</v>
      </c>
      <c r="P33" s="42" t="str">
        <f t="shared" si="0"/>
        <v/>
      </c>
      <c r="R33" s="3"/>
      <c r="S33" s="4"/>
    </row>
    <row r="34" spans="9:19" s="2" customFormat="1" x14ac:dyDescent="0.25">
      <c r="I34" s="39"/>
      <c r="J34" s="39"/>
      <c r="K34" s="39"/>
      <c r="L34" s="39"/>
      <c r="M34" s="39"/>
      <c r="N34" s="12">
        <v>30</v>
      </c>
      <c r="R34" s="3"/>
      <c r="S34" s="4"/>
    </row>
    <row r="35" spans="9:19" s="2" customFormat="1" x14ac:dyDescent="0.25">
      <c r="I35" s="39"/>
      <c r="J35" s="39"/>
      <c r="K35" s="39"/>
      <c r="L35" s="39"/>
      <c r="M35" s="39"/>
      <c r="N35" s="40"/>
      <c r="R35" s="3"/>
      <c r="S35" s="4"/>
    </row>
    <row r="36" spans="9:19" s="2" customFormat="1" x14ac:dyDescent="0.25">
      <c r="I36" s="39"/>
      <c r="J36" s="39"/>
      <c r="K36" s="39"/>
      <c r="L36" s="39"/>
      <c r="M36" s="39"/>
      <c r="N36" s="40"/>
      <c r="R36" s="3"/>
      <c r="S36" s="4"/>
    </row>
    <row r="37" spans="9:19" s="2" customFormat="1" x14ac:dyDescent="0.25">
      <c r="I37" s="39"/>
      <c r="J37" s="39"/>
      <c r="K37" s="39"/>
      <c r="L37" s="39"/>
      <c r="M37" s="39"/>
      <c r="N37" s="40"/>
      <c r="R37" s="3"/>
      <c r="S37" s="4"/>
    </row>
    <row r="38" spans="9:19" s="2" customFormat="1" x14ac:dyDescent="0.25">
      <c r="I38" s="39"/>
      <c r="J38" s="39"/>
      <c r="K38" s="39"/>
      <c r="L38" s="39"/>
      <c r="M38" s="39"/>
      <c r="N38" s="40"/>
      <c r="R38" s="3"/>
      <c r="S38" s="4"/>
    </row>
    <row r="39" spans="9:19" s="2" customFormat="1" x14ac:dyDescent="0.25">
      <c r="I39" s="39"/>
      <c r="J39" s="39"/>
      <c r="K39" s="39"/>
      <c r="L39" s="39"/>
      <c r="M39" s="39"/>
      <c r="N39" s="40"/>
      <c r="R39" s="3"/>
      <c r="S39" s="4"/>
    </row>
    <row r="40" spans="9:19" s="2" customFormat="1" x14ac:dyDescent="0.25">
      <c r="I40" s="39"/>
      <c r="J40" s="39"/>
      <c r="K40" s="39"/>
      <c r="L40" s="39"/>
      <c r="M40" s="39"/>
      <c r="N40" s="40"/>
      <c r="R40" s="3"/>
      <c r="S40" s="4"/>
    </row>
    <row r="41" spans="9:19" s="2" customFormat="1" x14ac:dyDescent="0.25">
      <c r="I41" s="39"/>
      <c r="J41" s="39"/>
      <c r="K41" s="39"/>
      <c r="L41" s="39"/>
      <c r="M41" s="39"/>
      <c r="N41" s="40"/>
      <c r="R41" s="3"/>
      <c r="S41" s="4"/>
    </row>
    <row r="42" spans="9:19" s="2" customFormat="1" x14ac:dyDescent="0.25">
      <c r="I42" s="39"/>
      <c r="J42" s="39"/>
      <c r="K42" s="39"/>
      <c r="L42" s="39"/>
      <c r="M42" s="39"/>
      <c r="N42" s="40"/>
      <c r="R42" s="3"/>
      <c r="S42" s="4"/>
    </row>
    <row r="43" spans="9:19" s="2" customFormat="1" x14ac:dyDescent="0.25">
      <c r="I43" s="39"/>
      <c r="J43" s="39"/>
      <c r="K43" s="39"/>
      <c r="L43" s="39"/>
      <c r="M43" s="39"/>
      <c r="N43" s="40"/>
      <c r="R43" s="3"/>
      <c r="S43" s="4"/>
    </row>
    <row r="44" spans="9:19" s="2" customFormat="1" x14ac:dyDescent="0.25">
      <c r="I44" s="39"/>
      <c r="J44" s="39"/>
      <c r="K44" s="39"/>
      <c r="L44" s="39"/>
      <c r="M44" s="39"/>
      <c r="N44" s="40"/>
      <c r="R44" s="3"/>
      <c r="S44" s="4"/>
    </row>
    <row r="45" spans="9:19" s="2" customFormat="1" x14ac:dyDescent="0.25">
      <c r="I45" s="39"/>
      <c r="J45" s="39"/>
      <c r="K45" s="39"/>
      <c r="L45" s="39"/>
      <c r="M45" s="39"/>
      <c r="N45" s="40"/>
      <c r="R45" s="3"/>
      <c r="S45" s="4"/>
    </row>
    <row r="46" spans="9:19" s="2" customFormat="1" x14ac:dyDescent="0.25">
      <c r="I46" s="39"/>
      <c r="J46" s="39"/>
      <c r="K46" s="39"/>
      <c r="L46" s="39"/>
      <c r="M46" s="39"/>
      <c r="N46" s="40"/>
      <c r="R46" s="3"/>
      <c r="S46" s="4"/>
    </row>
    <row r="47" spans="9:19" s="2" customFormat="1" x14ac:dyDescent="0.25">
      <c r="I47" s="39"/>
      <c r="J47" s="39"/>
      <c r="K47" s="39"/>
      <c r="L47" s="39"/>
      <c r="M47" s="39"/>
      <c r="N47" s="40"/>
      <c r="R47" s="3"/>
      <c r="S47" s="4"/>
    </row>
    <row r="48" spans="9:19" s="2" customFormat="1" x14ac:dyDescent="0.25">
      <c r="I48" s="39"/>
      <c r="J48" s="39"/>
      <c r="K48" s="39"/>
      <c r="L48" s="39"/>
      <c r="M48" s="39"/>
      <c r="N48" s="40"/>
      <c r="R48" s="3"/>
      <c r="S48" s="4"/>
    </row>
    <row r="49" spans="9:19" s="2" customFormat="1" x14ac:dyDescent="0.25">
      <c r="I49" s="39"/>
      <c r="J49" s="39"/>
      <c r="K49" s="39"/>
      <c r="L49" s="39"/>
      <c r="M49" s="39"/>
      <c r="N49" s="40"/>
      <c r="R49" s="3"/>
      <c r="S49" s="4"/>
    </row>
    <row r="50" spans="9:19" s="2" customFormat="1" x14ac:dyDescent="0.25">
      <c r="I50" s="39"/>
      <c r="J50" s="39"/>
      <c r="K50" s="39"/>
      <c r="L50" s="39"/>
      <c r="M50" s="39"/>
      <c r="N50" s="40"/>
      <c r="R50" s="3"/>
      <c r="S50" s="4"/>
    </row>
    <row r="51" spans="9:19" s="2" customFormat="1" x14ac:dyDescent="0.25">
      <c r="I51" s="39"/>
      <c r="J51" s="39"/>
      <c r="K51" s="39"/>
      <c r="L51" s="39"/>
      <c r="M51" s="39"/>
      <c r="N51" s="40"/>
      <c r="R51" s="3"/>
      <c r="S51" s="4"/>
    </row>
    <row r="52" spans="9:19" s="2" customFormat="1" x14ac:dyDescent="0.25">
      <c r="I52" s="39"/>
      <c r="J52" s="39"/>
      <c r="K52" s="39"/>
      <c r="L52" s="39"/>
      <c r="M52" s="39"/>
      <c r="N52" s="40"/>
      <c r="R52" s="3"/>
      <c r="S52" s="4"/>
    </row>
    <row r="53" spans="9:19" s="2" customFormat="1" x14ac:dyDescent="0.25">
      <c r="I53" s="39"/>
      <c r="J53" s="39"/>
      <c r="K53" s="39"/>
      <c r="L53" s="39"/>
      <c r="M53" s="39"/>
      <c r="N53" s="40"/>
      <c r="R53" s="3"/>
      <c r="S53" s="4"/>
    </row>
    <row r="54" spans="9:19" s="2" customFormat="1" x14ac:dyDescent="0.25">
      <c r="I54" s="39"/>
      <c r="J54" s="39"/>
      <c r="K54" s="39"/>
      <c r="L54" s="39"/>
      <c r="M54" s="39"/>
      <c r="N54" s="40"/>
      <c r="R54" s="3"/>
      <c r="S54" s="4"/>
    </row>
    <row r="55" spans="9:19" s="2" customFormat="1" x14ac:dyDescent="0.25">
      <c r="I55" s="39"/>
      <c r="J55" s="39"/>
      <c r="K55" s="39"/>
      <c r="L55" s="39"/>
      <c r="M55" s="39"/>
      <c r="N55" s="40"/>
      <c r="R55" s="3"/>
      <c r="S55" s="4"/>
    </row>
    <row r="56" spans="9:19" s="2" customFormat="1" x14ac:dyDescent="0.25">
      <c r="I56" s="39"/>
      <c r="J56" s="39"/>
      <c r="K56" s="39"/>
      <c r="L56" s="39"/>
      <c r="M56" s="39"/>
      <c r="N56" s="40"/>
      <c r="R56" s="3"/>
      <c r="S56" s="4"/>
    </row>
    <row r="57" spans="9:19" s="2" customFormat="1" x14ac:dyDescent="0.25">
      <c r="I57" s="39"/>
      <c r="J57" s="39"/>
      <c r="K57" s="39"/>
      <c r="L57" s="39"/>
      <c r="M57" s="39"/>
      <c r="N57" s="40"/>
      <c r="R57" s="3"/>
      <c r="S57" s="4"/>
    </row>
    <row r="58" spans="9:19" s="2" customFormat="1" x14ac:dyDescent="0.25">
      <c r="I58" s="39"/>
      <c r="J58" s="39"/>
      <c r="K58" s="39"/>
      <c r="L58" s="39"/>
      <c r="M58" s="39"/>
      <c r="N58" s="40"/>
      <c r="R58" s="3"/>
      <c r="S58" s="4"/>
    </row>
    <row r="59" spans="9:19" s="2" customFormat="1" x14ac:dyDescent="0.25">
      <c r="I59" s="39"/>
      <c r="J59" s="39"/>
      <c r="K59" s="39"/>
      <c r="L59" s="39"/>
      <c r="M59" s="39"/>
      <c r="N59" s="40"/>
      <c r="R59" s="3"/>
      <c r="S59" s="4"/>
    </row>
    <row r="60" spans="9:19" s="2" customFormat="1" x14ac:dyDescent="0.25">
      <c r="I60" s="39"/>
      <c r="J60" s="39"/>
      <c r="K60" s="39"/>
      <c r="L60" s="39"/>
      <c r="M60" s="39"/>
      <c r="N60" s="40"/>
      <c r="R60" s="3"/>
      <c r="S60" s="4"/>
    </row>
    <row r="61" spans="9:19" s="2" customFormat="1" x14ac:dyDescent="0.25">
      <c r="I61" s="39"/>
      <c r="J61" s="39"/>
      <c r="K61" s="39"/>
      <c r="L61" s="39"/>
      <c r="M61" s="39"/>
      <c r="N61" s="40"/>
      <c r="R61" s="3"/>
      <c r="S61" s="4"/>
    </row>
    <row r="62" spans="9:19" s="2" customFormat="1" x14ac:dyDescent="0.25">
      <c r="I62" s="39"/>
      <c r="J62" s="39"/>
      <c r="K62" s="39"/>
      <c r="L62" s="39"/>
      <c r="M62" s="39"/>
      <c r="N62" s="40"/>
      <c r="R62" s="3"/>
      <c r="S62" s="4"/>
    </row>
    <row r="63" spans="9:19" s="2" customFormat="1" x14ac:dyDescent="0.25">
      <c r="I63" s="39"/>
      <c r="J63" s="39"/>
      <c r="K63" s="39"/>
      <c r="L63" s="39"/>
      <c r="M63" s="39"/>
      <c r="N63" s="40"/>
      <c r="R63" s="3"/>
      <c r="S63" s="4"/>
    </row>
    <row r="64" spans="9:19" s="2" customFormat="1" x14ac:dyDescent="0.25">
      <c r="I64" s="39"/>
      <c r="J64" s="39"/>
      <c r="K64" s="39"/>
      <c r="L64" s="39"/>
      <c r="M64" s="39"/>
      <c r="N64" s="40"/>
      <c r="R64" s="3"/>
      <c r="S64" s="4"/>
    </row>
    <row r="65" spans="9:19" s="2" customFormat="1" x14ac:dyDescent="0.25">
      <c r="I65" s="39"/>
      <c r="J65" s="39"/>
      <c r="K65" s="39"/>
      <c r="L65" s="39"/>
      <c r="M65" s="39"/>
      <c r="N65" s="40"/>
      <c r="R65" s="3"/>
      <c r="S65" s="4"/>
    </row>
    <row r="66" spans="9:19" s="2" customFormat="1" x14ac:dyDescent="0.25">
      <c r="I66" s="39"/>
      <c r="J66" s="39"/>
      <c r="K66" s="39"/>
      <c r="L66" s="39"/>
      <c r="M66" s="39"/>
      <c r="N66" s="40"/>
      <c r="R66" s="3"/>
      <c r="S66" s="4"/>
    </row>
    <row r="67" spans="9:19" s="2" customFormat="1" x14ac:dyDescent="0.25">
      <c r="I67" s="39"/>
      <c r="J67" s="39"/>
      <c r="K67" s="39"/>
      <c r="L67" s="39"/>
      <c r="M67" s="39"/>
      <c r="N67" s="40"/>
      <c r="R67" s="3"/>
      <c r="S67" s="4"/>
    </row>
    <row r="68" spans="9:19" s="2" customFormat="1" x14ac:dyDescent="0.25">
      <c r="I68" s="39"/>
      <c r="J68" s="39"/>
      <c r="K68" s="39"/>
      <c r="L68" s="39"/>
      <c r="M68" s="39"/>
      <c r="N68" s="40"/>
      <c r="R68" s="3"/>
      <c r="S68" s="4"/>
    </row>
    <row r="69" spans="9:19" s="2" customFormat="1" x14ac:dyDescent="0.25">
      <c r="I69" s="39"/>
      <c r="J69" s="39"/>
      <c r="K69" s="39"/>
      <c r="L69" s="39"/>
      <c r="M69" s="39"/>
      <c r="N69" s="40"/>
      <c r="R69" s="3"/>
      <c r="S69" s="4"/>
    </row>
    <row r="70" spans="9:19" s="2" customFormat="1" x14ac:dyDescent="0.25">
      <c r="I70" s="39"/>
      <c r="J70" s="39"/>
      <c r="K70" s="39"/>
      <c r="L70" s="39"/>
      <c r="M70" s="39"/>
      <c r="N70" s="40"/>
      <c r="R70" s="3"/>
      <c r="S70" s="4"/>
    </row>
    <row r="71" spans="9:19" s="2" customFormat="1" x14ac:dyDescent="0.25">
      <c r="I71" s="39"/>
      <c r="J71" s="39"/>
      <c r="K71" s="39"/>
      <c r="L71" s="39"/>
      <c r="M71" s="39"/>
      <c r="N71" s="40"/>
      <c r="R71" s="3"/>
      <c r="S71" s="4"/>
    </row>
    <row r="72" spans="9:19" s="2" customFormat="1" x14ac:dyDescent="0.25">
      <c r="I72" s="39"/>
      <c r="J72" s="39"/>
      <c r="K72" s="39"/>
      <c r="L72" s="39"/>
      <c r="M72" s="39"/>
      <c r="N72" s="40"/>
      <c r="R72" s="3"/>
      <c r="S72" s="4"/>
    </row>
    <row r="73" spans="9:19" s="2" customFormat="1" x14ac:dyDescent="0.25">
      <c r="I73" s="39"/>
      <c r="J73" s="39"/>
      <c r="K73" s="39"/>
      <c r="L73" s="39"/>
      <c r="M73" s="39"/>
      <c r="N73" s="40"/>
      <c r="R73" s="3"/>
      <c r="S73" s="4"/>
    </row>
    <row r="74" spans="9:19" s="2" customFormat="1" x14ac:dyDescent="0.25">
      <c r="I74" s="39"/>
      <c r="J74" s="39"/>
      <c r="K74" s="39"/>
      <c r="L74" s="39"/>
      <c r="M74" s="39"/>
      <c r="N74" s="40"/>
      <c r="R74" s="3"/>
      <c r="S74" s="4"/>
    </row>
    <row r="75" spans="9:19" s="2" customFormat="1" x14ac:dyDescent="0.25">
      <c r="I75" s="39"/>
      <c r="J75" s="39"/>
      <c r="K75" s="39"/>
      <c r="L75" s="39"/>
      <c r="M75" s="39"/>
      <c r="N75" s="40"/>
      <c r="R75" s="3"/>
      <c r="S75" s="4"/>
    </row>
    <row r="76" spans="9:19" s="2" customFormat="1" x14ac:dyDescent="0.25">
      <c r="I76" s="39"/>
      <c r="J76" s="39"/>
      <c r="K76" s="39"/>
      <c r="L76" s="39"/>
      <c r="M76" s="39"/>
      <c r="N76" s="40"/>
      <c r="R76" s="3"/>
      <c r="S76" s="4"/>
    </row>
    <row r="77" spans="9:19" s="2" customFormat="1" x14ac:dyDescent="0.25">
      <c r="I77" s="39"/>
      <c r="J77" s="39"/>
      <c r="K77" s="39"/>
      <c r="L77" s="39"/>
      <c r="M77" s="39"/>
      <c r="N77" s="40"/>
      <c r="R77" s="3"/>
      <c r="S77" s="4"/>
    </row>
    <row r="78" spans="9:19" s="2" customFormat="1" x14ac:dyDescent="0.25">
      <c r="I78" s="39"/>
      <c r="J78" s="39"/>
      <c r="K78" s="39"/>
      <c r="L78" s="39"/>
      <c r="M78" s="39"/>
      <c r="N78" s="40"/>
      <c r="R78" s="3"/>
      <c r="S78" s="4"/>
    </row>
    <row r="79" spans="9:19" s="2" customFormat="1" x14ac:dyDescent="0.25">
      <c r="I79" s="39"/>
      <c r="J79" s="39"/>
      <c r="K79" s="39"/>
      <c r="L79" s="39"/>
      <c r="M79" s="39"/>
      <c r="N79" s="40"/>
      <c r="R79" s="3"/>
      <c r="S79" s="4"/>
    </row>
    <row r="80" spans="9:19" s="2" customFormat="1" x14ac:dyDescent="0.25">
      <c r="I80" s="39"/>
      <c r="J80" s="39"/>
      <c r="K80" s="39"/>
      <c r="L80" s="39"/>
      <c r="M80" s="39"/>
      <c r="N80" s="40"/>
      <c r="R80" s="3"/>
      <c r="S80" s="4"/>
    </row>
    <row r="81" spans="9:19" s="2" customFormat="1" x14ac:dyDescent="0.25">
      <c r="I81" s="39"/>
      <c r="J81" s="39"/>
      <c r="K81" s="39"/>
      <c r="L81" s="39"/>
      <c r="M81" s="39"/>
      <c r="N81" s="40"/>
      <c r="R81" s="3"/>
      <c r="S81" s="4"/>
    </row>
    <row r="82" spans="9:19" s="2" customFormat="1" x14ac:dyDescent="0.25">
      <c r="I82" s="39"/>
      <c r="J82" s="39"/>
      <c r="K82" s="39"/>
      <c r="L82" s="39"/>
      <c r="M82" s="39"/>
      <c r="N82" s="40"/>
      <c r="R82" s="3"/>
      <c r="S82" s="4"/>
    </row>
    <row r="83" spans="9:19" s="2" customFormat="1" x14ac:dyDescent="0.25">
      <c r="I83" s="39"/>
      <c r="J83" s="39"/>
      <c r="K83" s="39"/>
      <c r="L83" s="39"/>
      <c r="M83" s="39"/>
      <c r="N83" s="40"/>
      <c r="R83" s="3"/>
      <c r="S83" s="4"/>
    </row>
    <row r="84" spans="9:19" s="2" customFormat="1" x14ac:dyDescent="0.25">
      <c r="I84" s="39"/>
      <c r="J84" s="39"/>
      <c r="K84" s="39"/>
      <c r="L84" s="39"/>
      <c r="M84" s="39"/>
      <c r="N84" s="40"/>
      <c r="R84" s="3"/>
      <c r="S84" s="4"/>
    </row>
    <row r="85" spans="9:19" s="2" customFormat="1" x14ac:dyDescent="0.25">
      <c r="I85" s="39"/>
      <c r="J85" s="39"/>
      <c r="K85" s="39"/>
      <c r="L85" s="39"/>
      <c r="M85" s="39"/>
      <c r="N85" s="40"/>
      <c r="R85" s="3"/>
      <c r="S85" s="4"/>
    </row>
    <row r="86" spans="9:19" s="2" customFormat="1" x14ac:dyDescent="0.25">
      <c r="I86" s="39"/>
      <c r="J86" s="39"/>
      <c r="K86" s="39"/>
      <c r="L86" s="39"/>
      <c r="M86" s="39"/>
      <c r="N86" s="40"/>
      <c r="R86" s="3"/>
      <c r="S86" s="4"/>
    </row>
    <row r="87" spans="9:19" s="2" customFormat="1" x14ac:dyDescent="0.25">
      <c r="I87" s="39"/>
      <c r="J87" s="39"/>
      <c r="K87" s="39"/>
      <c r="L87" s="39"/>
      <c r="M87" s="39"/>
      <c r="N87" s="40"/>
      <c r="R87" s="3"/>
      <c r="S87" s="4"/>
    </row>
    <row r="88" spans="9:19" s="2" customFormat="1" x14ac:dyDescent="0.25">
      <c r="I88" s="39"/>
      <c r="J88" s="39"/>
      <c r="K88" s="39"/>
      <c r="L88" s="39"/>
      <c r="M88" s="39"/>
      <c r="N88" s="40"/>
      <c r="R88" s="3"/>
      <c r="S88" s="4"/>
    </row>
    <row r="89" spans="9:19" s="2" customFormat="1" x14ac:dyDescent="0.25">
      <c r="I89" s="39"/>
      <c r="J89" s="39"/>
      <c r="K89" s="39"/>
      <c r="L89" s="39"/>
      <c r="M89" s="39"/>
      <c r="N89" s="40"/>
      <c r="R89" s="3"/>
      <c r="S89" s="4"/>
    </row>
    <row r="90" spans="9:19" s="2" customFormat="1" x14ac:dyDescent="0.25">
      <c r="I90" s="39"/>
      <c r="J90" s="39"/>
      <c r="K90" s="39"/>
      <c r="L90" s="39"/>
      <c r="M90" s="39"/>
      <c r="N90" s="40"/>
      <c r="R90" s="3"/>
      <c r="S90" s="4"/>
    </row>
    <row r="91" spans="9:19" s="2" customFormat="1" x14ac:dyDescent="0.25">
      <c r="I91" s="39"/>
      <c r="J91" s="39"/>
      <c r="K91" s="39"/>
      <c r="L91" s="39"/>
      <c r="M91" s="39"/>
      <c r="N91" s="40"/>
      <c r="R91" s="3"/>
      <c r="S91" s="4"/>
    </row>
    <row r="92" spans="9:19" s="2" customFormat="1" x14ac:dyDescent="0.25">
      <c r="I92" s="39"/>
      <c r="J92" s="39"/>
      <c r="K92" s="39"/>
      <c r="L92" s="39"/>
      <c r="M92" s="39"/>
      <c r="N92" s="40"/>
      <c r="R92" s="3"/>
      <c r="S92" s="4"/>
    </row>
    <row r="93" spans="9:19" s="2" customFormat="1" x14ac:dyDescent="0.25">
      <c r="I93" s="39"/>
      <c r="J93" s="39"/>
      <c r="K93" s="39"/>
      <c r="L93" s="39"/>
      <c r="M93" s="39"/>
      <c r="N93" s="40"/>
      <c r="R93" s="3"/>
      <c r="S93" s="4"/>
    </row>
    <row r="94" spans="9:19" s="2" customFormat="1" x14ac:dyDescent="0.25">
      <c r="I94" s="39"/>
      <c r="J94" s="39"/>
      <c r="K94" s="39"/>
      <c r="L94" s="39"/>
      <c r="M94" s="39"/>
      <c r="N94" s="40"/>
      <c r="R94" s="3"/>
      <c r="S94" s="4"/>
    </row>
    <row r="95" spans="9:19" s="2" customFormat="1" x14ac:dyDescent="0.25">
      <c r="I95" s="39"/>
      <c r="J95" s="39"/>
      <c r="K95" s="39"/>
      <c r="L95" s="39"/>
      <c r="M95" s="39"/>
      <c r="N95" s="40"/>
      <c r="R95" s="3"/>
      <c r="S95" s="4"/>
    </row>
    <row r="96" spans="9:19" s="2" customFormat="1" x14ac:dyDescent="0.25">
      <c r="I96" s="39"/>
      <c r="J96" s="39"/>
      <c r="K96" s="39"/>
      <c r="L96" s="39"/>
      <c r="M96" s="39"/>
      <c r="N96" s="40"/>
      <c r="R96" s="3"/>
      <c r="S96" s="4"/>
    </row>
    <row r="97" spans="9:19" s="2" customFormat="1" x14ac:dyDescent="0.25">
      <c r="I97" s="39"/>
      <c r="J97" s="39"/>
      <c r="K97" s="39"/>
      <c r="L97" s="39"/>
      <c r="M97" s="39"/>
      <c r="N97" s="40"/>
      <c r="R97" s="3"/>
      <c r="S97" s="4"/>
    </row>
    <row r="98" spans="9:19" s="2" customFormat="1" x14ac:dyDescent="0.25">
      <c r="I98" s="39"/>
      <c r="J98" s="39"/>
      <c r="K98" s="39"/>
      <c r="L98" s="39"/>
      <c r="M98" s="39"/>
      <c r="N98" s="40"/>
      <c r="R98" s="3"/>
      <c r="S98" s="4"/>
    </row>
    <row r="99" spans="9:19" s="2" customFormat="1" x14ac:dyDescent="0.25">
      <c r="I99" s="39"/>
      <c r="J99" s="39"/>
      <c r="K99" s="39"/>
      <c r="L99" s="39"/>
      <c r="M99" s="39"/>
      <c r="N99" s="40"/>
      <c r="R99" s="3"/>
      <c r="S99" s="4"/>
    </row>
    <row r="100" spans="9:19" s="2" customFormat="1" x14ac:dyDescent="0.25">
      <c r="I100" s="39"/>
      <c r="J100" s="39"/>
      <c r="K100" s="39"/>
      <c r="L100" s="39"/>
      <c r="M100" s="39"/>
      <c r="N100" s="40"/>
      <c r="R100" s="3"/>
      <c r="S100" s="4"/>
    </row>
    <row r="101" spans="9:19" s="2" customFormat="1" x14ac:dyDescent="0.25">
      <c r="I101" s="39"/>
      <c r="J101" s="39"/>
      <c r="K101" s="39"/>
      <c r="L101" s="39"/>
      <c r="M101" s="39"/>
      <c r="N101" s="40"/>
      <c r="R101" s="3"/>
      <c r="S101" s="4"/>
    </row>
    <row r="102" spans="9:19" s="2" customFormat="1" x14ac:dyDescent="0.25">
      <c r="I102" s="39"/>
      <c r="J102" s="39"/>
      <c r="K102" s="39"/>
      <c r="L102" s="39"/>
      <c r="M102" s="39"/>
      <c r="N102" s="40"/>
      <c r="R102" s="3"/>
      <c r="S102" s="4"/>
    </row>
    <row r="103" spans="9:19" s="2" customFormat="1" x14ac:dyDescent="0.25">
      <c r="I103" s="39"/>
      <c r="J103" s="39"/>
      <c r="K103" s="39"/>
      <c r="L103" s="39"/>
      <c r="M103" s="39"/>
      <c r="N103" s="40"/>
      <c r="R103" s="3"/>
      <c r="S103" s="4"/>
    </row>
    <row r="104" spans="9:19" s="2" customFormat="1" x14ac:dyDescent="0.25">
      <c r="I104" s="39"/>
      <c r="J104" s="39"/>
      <c r="K104" s="39"/>
      <c r="L104" s="39"/>
      <c r="M104" s="39"/>
      <c r="N104" s="40"/>
      <c r="R104" s="3"/>
      <c r="S104" s="4"/>
    </row>
    <row r="105" spans="9:19" s="2" customFormat="1" x14ac:dyDescent="0.25">
      <c r="I105" s="39"/>
      <c r="J105" s="39"/>
      <c r="K105" s="39"/>
      <c r="L105" s="39"/>
      <c r="M105" s="39"/>
      <c r="N105" s="40"/>
      <c r="R105" s="3"/>
      <c r="S105" s="4"/>
    </row>
    <row r="106" spans="9:19" s="2" customFormat="1" x14ac:dyDescent="0.25">
      <c r="I106" s="39"/>
      <c r="J106" s="39"/>
      <c r="K106" s="39"/>
      <c r="L106" s="39"/>
      <c r="M106" s="39"/>
      <c r="N106" s="40"/>
      <c r="R106" s="3"/>
      <c r="S106" s="4"/>
    </row>
    <row r="107" spans="9:19" s="2" customFormat="1" x14ac:dyDescent="0.25">
      <c r="I107" s="39"/>
      <c r="J107" s="39"/>
      <c r="K107" s="39"/>
      <c r="L107" s="39"/>
      <c r="M107" s="39"/>
      <c r="N107" s="40"/>
      <c r="R107" s="3"/>
      <c r="S107" s="4"/>
    </row>
    <row r="108" spans="9:19" s="2" customFormat="1" x14ac:dyDescent="0.25">
      <c r="I108" s="39"/>
      <c r="J108" s="39"/>
      <c r="K108" s="39"/>
      <c r="L108" s="39"/>
      <c r="M108" s="39"/>
      <c r="N108" s="40"/>
      <c r="R108" s="3"/>
      <c r="S108" s="4"/>
    </row>
    <row r="109" spans="9:19" s="2" customFormat="1" x14ac:dyDescent="0.25">
      <c r="I109" s="39"/>
      <c r="J109" s="39"/>
      <c r="K109" s="39"/>
      <c r="L109" s="39"/>
      <c r="M109" s="39"/>
      <c r="N109" s="40"/>
      <c r="R109" s="3"/>
      <c r="S109" s="4"/>
    </row>
    <row r="110" spans="9:19" s="2" customFormat="1" x14ac:dyDescent="0.25">
      <c r="I110" s="39"/>
      <c r="J110" s="39"/>
      <c r="K110" s="39"/>
      <c r="L110" s="39"/>
      <c r="M110" s="39"/>
      <c r="N110" s="40"/>
      <c r="R110" s="3"/>
      <c r="S110" s="4"/>
    </row>
    <row r="111" spans="9:19" s="2" customFormat="1" x14ac:dyDescent="0.25">
      <c r="I111" s="39"/>
      <c r="J111" s="39"/>
      <c r="K111" s="39"/>
      <c r="L111" s="39"/>
      <c r="M111" s="39"/>
      <c r="N111" s="40"/>
      <c r="R111" s="3"/>
      <c r="S111" s="4"/>
    </row>
    <row r="112" spans="9:19" s="2" customFormat="1" x14ac:dyDescent="0.25">
      <c r="I112" s="39"/>
      <c r="J112" s="39"/>
      <c r="K112" s="39"/>
      <c r="L112" s="39"/>
      <c r="M112" s="39"/>
      <c r="N112" s="40"/>
      <c r="R112" s="3"/>
      <c r="S112" s="4"/>
    </row>
    <row r="113" spans="9:19" s="2" customFormat="1" x14ac:dyDescent="0.25">
      <c r="I113" s="39"/>
      <c r="J113" s="39"/>
      <c r="K113" s="39"/>
      <c r="L113" s="39"/>
      <c r="M113" s="39"/>
      <c r="N113" s="40"/>
      <c r="R113" s="3"/>
      <c r="S113" s="4"/>
    </row>
    <row r="114" spans="9:19" s="2" customFormat="1" x14ac:dyDescent="0.25">
      <c r="I114" s="39"/>
      <c r="J114" s="39"/>
      <c r="K114" s="39"/>
      <c r="L114" s="39"/>
      <c r="M114" s="39"/>
      <c r="N114" s="40"/>
      <c r="R114" s="3"/>
      <c r="S114" s="4"/>
    </row>
    <row r="115" spans="9:19" s="2" customFormat="1" x14ac:dyDescent="0.25">
      <c r="I115" s="39"/>
      <c r="J115" s="39"/>
      <c r="K115" s="39"/>
      <c r="L115" s="39"/>
      <c r="M115" s="39"/>
      <c r="N115" s="40"/>
      <c r="R115" s="3"/>
      <c r="S115" s="4"/>
    </row>
    <row r="116" spans="9:19" s="2" customFormat="1" x14ac:dyDescent="0.25">
      <c r="I116" s="39"/>
      <c r="J116" s="39"/>
      <c r="K116" s="39"/>
      <c r="L116" s="39"/>
      <c r="M116" s="39"/>
      <c r="N116" s="40"/>
      <c r="R116" s="3"/>
      <c r="S116" s="4"/>
    </row>
    <row r="117" spans="9:19" s="2" customFormat="1" x14ac:dyDescent="0.25">
      <c r="I117" s="39"/>
      <c r="J117" s="39"/>
      <c r="K117" s="39"/>
      <c r="L117" s="39"/>
      <c r="M117" s="39"/>
      <c r="N117" s="40"/>
      <c r="R117" s="3"/>
      <c r="S117" s="4"/>
    </row>
    <row r="118" spans="9:19" s="2" customFormat="1" x14ac:dyDescent="0.25">
      <c r="I118" s="39"/>
      <c r="J118" s="39"/>
      <c r="K118" s="39"/>
      <c r="L118" s="39"/>
      <c r="M118" s="39"/>
      <c r="N118" s="40"/>
      <c r="R118" s="3"/>
      <c r="S118" s="4"/>
    </row>
    <row r="119" spans="9:19" s="2" customFormat="1" x14ac:dyDescent="0.25">
      <c r="I119" s="39"/>
      <c r="J119" s="39"/>
      <c r="K119" s="39"/>
      <c r="L119" s="39"/>
      <c r="M119" s="39"/>
      <c r="N119" s="40"/>
      <c r="R119" s="3"/>
      <c r="S119" s="4"/>
    </row>
    <row r="120" spans="9:19" s="2" customFormat="1" x14ac:dyDescent="0.25">
      <c r="I120" s="39"/>
      <c r="J120" s="39"/>
      <c r="K120" s="39"/>
      <c r="L120" s="39"/>
      <c r="M120" s="39"/>
      <c r="N120" s="40"/>
      <c r="R120" s="3"/>
      <c r="S120" s="4"/>
    </row>
    <row r="121" spans="9:19" s="2" customFormat="1" x14ac:dyDescent="0.25">
      <c r="I121" s="39"/>
      <c r="J121" s="39"/>
      <c r="K121" s="39"/>
      <c r="L121" s="39"/>
      <c r="M121" s="39"/>
      <c r="N121" s="40"/>
      <c r="R121" s="3"/>
      <c r="S121" s="4"/>
    </row>
    <row r="122" spans="9:19" s="2" customFormat="1" x14ac:dyDescent="0.25">
      <c r="I122" s="39"/>
      <c r="J122" s="39"/>
      <c r="K122" s="39"/>
      <c r="L122" s="39"/>
      <c r="M122" s="39"/>
      <c r="N122" s="40"/>
      <c r="R122" s="3"/>
      <c r="S122" s="4"/>
    </row>
    <row r="123" spans="9:19" s="2" customFormat="1" x14ac:dyDescent="0.25">
      <c r="I123" s="39"/>
      <c r="J123" s="39"/>
      <c r="K123" s="39"/>
      <c r="L123" s="39"/>
      <c r="M123" s="39"/>
      <c r="N123" s="40"/>
      <c r="R123" s="3"/>
      <c r="S123" s="4"/>
    </row>
    <row r="124" spans="9:19" s="2" customFormat="1" x14ac:dyDescent="0.25">
      <c r="I124" s="39"/>
      <c r="J124" s="39"/>
      <c r="K124" s="39"/>
      <c r="L124" s="39"/>
      <c r="M124" s="39"/>
      <c r="N124" s="40"/>
      <c r="R124" s="3"/>
      <c r="S124" s="4"/>
    </row>
    <row r="125" spans="9:19" s="2" customFormat="1" x14ac:dyDescent="0.25">
      <c r="I125" s="39"/>
      <c r="J125" s="39"/>
      <c r="K125" s="39"/>
      <c r="L125" s="39"/>
      <c r="M125" s="39"/>
      <c r="N125" s="40"/>
      <c r="R125" s="3"/>
      <c r="S125" s="4"/>
    </row>
    <row r="126" spans="9:19" s="2" customFormat="1" x14ac:dyDescent="0.25">
      <c r="I126" s="39"/>
      <c r="J126" s="39"/>
      <c r="K126" s="39"/>
      <c r="L126" s="39"/>
      <c r="M126" s="39"/>
      <c r="N126" s="40"/>
      <c r="R126" s="3"/>
      <c r="S126" s="4"/>
    </row>
    <row r="127" spans="9:19" s="2" customFormat="1" x14ac:dyDescent="0.25">
      <c r="I127" s="39"/>
      <c r="J127" s="39"/>
      <c r="K127" s="39"/>
      <c r="L127" s="39"/>
      <c r="M127" s="39"/>
      <c r="N127" s="40"/>
      <c r="R127" s="3"/>
      <c r="S127" s="4"/>
    </row>
    <row r="128" spans="9:19" s="2" customFormat="1" x14ac:dyDescent="0.25">
      <c r="I128" s="39"/>
      <c r="J128" s="39"/>
      <c r="K128" s="39"/>
      <c r="L128" s="39"/>
      <c r="M128" s="39"/>
      <c r="N128" s="40"/>
      <c r="R128" s="3"/>
      <c r="S128" s="4"/>
    </row>
    <row r="129" spans="9:19" s="2" customFormat="1" x14ac:dyDescent="0.25">
      <c r="I129" s="39"/>
      <c r="J129" s="39"/>
      <c r="K129" s="39"/>
      <c r="L129" s="39"/>
      <c r="M129" s="39"/>
      <c r="N129" s="40"/>
      <c r="R129" s="3"/>
      <c r="S129" s="4"/>
    </row>
    <row r="130" spans="9:19" s="2" customFormat="1" x14ac:dyDescent="0.25">
      <c r="I130" s="39"/>
      <c r="J130" s="39"/>
      <c r="K130" s="39"/>
      <c r="L130" s="39"/>
      <c r="M130" s="39"/>
      <c r="N130" s="40"/>
      <c r="R130" s="3"/>
      <c r="S130" s="4"/>
    </row>
    <row r="131" spans="9:19" s="2" customFormat="1" x14ac:dyDescent="0.25">
      <c r="I131" s="39"/>
      <c r="J131" s="39"/>
      <c r="K131" s="39"/>
      <c r="L131" s="39"/>
      <c r="M131" s="39"/>
      <c r="N131" s="40"/>
      <c r="R131" s="3"/>
      <c r="S131" s="4"/>
    </row>
    <row r="132" spans="9:19" s="2" customFormat="1" x14ac:dyDescent="0.25">
      <c r="I132" s="39"/>
      <c r="J132" s="39"/>
      <c r="K132" s="39"/>
      <c r="L132" s="39"/>
      <c r="M132" s="39"/>
      <c r="N132" s="40"/>
      <c r="R132" s="3"/>
      <c r="S132" s="4"/>
    </row>
    <row r="133" spans="9:19" s="2" customFormat="1" x14ac:dyDescent="0.25">
      <c r="I133" s="39"/>
      <c r="J133" s="39"/>
      <c r="K133" s="39"/>
      <c r="L133" s="39"/>
      <c r="M133" s="39"/>
      <c r="N133" s="40"/>
      <c r="R133" s="3"/>
      <c r="S133" s="4"/>
    </row>
    <row r="134" spans="9:19" s="2" customFormat="1" x14ac:dyDescent="0.25">
      <c r="I134" s="39"/>
      <c r="J134" s="39"/>
      <c r="K134" s="39"/>
      <c r="L134" s="39"/>
      <c r="M134" s="39"/>
      <c r="N134" s="40"/>
      <c r="R134" s="3"/>
      <c r="S134" s="4"/>
    </row>
    <row r="135" spans="9:19" s="2" customFormat="1" x14ac:dyDescent="0.25">
      <c r="I135" s="39"/>
      <c r="J135" s="39"/>
      <c r="K135" s="39"/>
      <c r="L135" s="39"/>
      <c r="M135" s="39"/>
      <c r="N135" s="40"/>
      <c r="R135" s="3"/>
      <c r="S135" s="4"/>
    </row>
    <row r="136" spans="9:19" s="2" customFormat="1" x14ac:dyDescent="0.25">
      <c r="I136" s="39"/>
      <c r="J136" s="39"/>
      <c r="K136" s="39"/>
      <c r="L136" s="39"/>
      <c r="M136" s="39"/>
      <c r="N136" s="40"/>
      <c r="R136" s="3"/>
      <c r="S136" s="4"/>
    </row>
    <row r="137" spans="9:19" s="2" customFormat="1" x14ac:dyDescent="0.25">
      <c r="I137" s="39"/>
      <c r="J137" s="39"/>
      <c r="K137" s="39"/>
      <c r="L137" s="39"/>
      <c r="M137" s="39"/>
      <c r="N137" s="40"/>
      <c r="R137" s="3"/>
      <c r="S137" s="4"/>
    </row>
    <row r="138" spans="9:19" s="2" customFormat="1" x14ac:dyDescent="0.25">
      <c r="I138" s="39"/>
      <c r="J138" s="39"/>
      <c r="K138" s="39"/>
      <c r="L138" s="39"/>
      <c r="M138" s="39"/>
      <c r="N138" s="40"/>
      <c r="R138" s="3"/>
      <c r="S138" s="4"/>
    </row>
    <row r="139" spans="9:19" s="2" customFormat="1" x14ac:dyDescent="0.25">
      <c r="I139" s="39"/>
      <c r="J139" s="39"/>
      <c r="K139" s="39"/>
      <c r="L139" s="39"/>
      <c r="M139" s="39"/>
      <c r="N139" s="40"/>
      <c r="R139" s="3"/>
      <c r="S139" s="4"/>
    </row>
    <row r="140" spans="9:19" s="2" customFormat="1" x14ac:dyDescent="0.25">
      <c r="I140" s="39"/>
      <c r="J140" s="39"/>
      <c r="K140" s="39"/>
      <c r="L140" s="39"/>
      <c r="M140" s="39"/>
      <c r="N140" s="40"/>
      <c r="R140" s="3"/>
      <c r="S140" s="4"/>
    </row>
    <row r="141" spans="9:19" s="2" customFormat="1" x14ac:dyDescent="0.25">
      <c r="I141" s="39"/>
      <c r="J141" s="39"/>
      <c r="K141" s="39"/>
      <c r="L141" s="39"/>
      <c r="M141" s="39"/>
      <c r="N141" s="40"/>
      <c r="R141" s="3"/>
      <c r="S141" s="4"/>
    </row>
    <row r="142" spans="9:19" s="2" customFormat="1" x14ac:dyDescent="0.25">
      <c r="I142" s="39"/>
      <c r="J142" s="39"/>
      <c r="K142" s="39"/>
      <c r="L142" s="39"/>
      <c r="M142" s="39"/>
      <c r="N142" s="40"/>
      <c r="R142" s="3"/>
      <c r="S142" s="4"/>
    </row>
    <row r="143" spans="9:19" s="2" customFormat="1" x14ac:dyDescent="0.25">
      <c r="I143" s="39"/>
      <c r="J143" s="39"/>
      <c r="K143" s="39"/>
      <c r="L143" s="39"/>
      <c r="M143" s="39"/>
      <c r="N143" s="40"/>
      <c r="R143" s="3"/>
      <c r="S143" s="4"/>
    </row>
    <row r="144" spans="9:19" s="2" customFormat="1" x14ac:dyDescent="0.25">
      <c r="I144" s="39"/>
      <c r="J144" s="39"/>
      <c r="K144" s="39"/>
      <c r="L144" s="39"/>
      <c r="M144" s="39"/>
      <c r="N144" s="40"/>
      <c r="R144" s="3"/>
      <c r="S144" s="4"/>
    </row>
    <row r="145" spans="9:19" s="2" customFormat="1" x14ac:dyDescent="0.25">
      <c r="I145" s="39"/>
      <c r="J145" s="39"/>
      <c r="K145" s="39"/>
      <c r="L145" s="39"/>
      <c r="M145" s="39"/>
      <c r="N145" s="40"/>
      <c r="R145" s="3"/>
      <c r="S145" s="4"/>
    </row>
    <row r="146" spans="9:19" s="2" customFormat="1" x14ac:dyDescent="0.25">
      <c r="I146" s="39"/>
      <c r="J146" s="39"/>
      <c r="K146" s="39"/>
      <c r="L146" s="39"/>
      <c r="M146" s="39"/>
      <c r="N146" s="40"/>
      <c r="R146" s="3"/>
      <c r="S146" s="4"/>
    </row>
    <row r="147" spans="9:19" s="2" customFormat="1" x14ac:dyDescent="0.25">
      <c r="I147" s="39"/>
      <c r="J147" s="39"/>
      <c r="K147" s="39"/>
      <c r="L147" s="39"/>
      <c r="M147" s="39"/>
      <c r="N147" s="40"/>
      <c r="R147" s="3"/>
      <c r="S147" s="4"/>
    </row>
    <row r="148" spans="9:19" s="2" customFormat="1" x14ac:dyDescent="0.25">
      <c r="I148" s="39"/>
      <c r="J148" s="39"/>
      <c r="K148" s="39"/>
      <c r="L148" s="39"/>
      <c r="M148" s="39"/>
      <c r="N148" s="40"/>
      <c r="R148" s="3"/>
      <c r="S148" s="4"/>
    </row>
    <row r="149" spans="9:19" s="2" customFormat="1" x14ac:dyDescent="0.25">
      <c r="I149" s="39"/>
      <c r="J149" s="39"/>
      <c r="K149" s="39"/>
      <c r="L149" s="39"/>
      <c r="M149" s="39"/>
      <c r="N149" s="40"/>
      <c r="R149" s="3"/>
      <c r="S149" s="4"/>
    </row>
    <row r="150" spans="9:19" s="2" customFormat="1" x14ac:dyDescent="0.25">
      <c r="I150" s="39"/>
      <c r="J150" s="39"/>
      <c r="K150" s="39"/>
      <c r="L150" s="39"/>
      <c r="M150" s="39"/>
      <c r="N150" s="40"/>
      <c r="R150" s="3"/>
      <c r="S150" s="4"/>
    </row>
    <row r="151" spans="9:19" s="2" customFormat="1" x14ac:dyDescent="0.25">
      <c r="I151" s="39"/>
      <c r="J151" s="39"/>
      <c r="K151" s="39"/>
      <c r="L151" s="39"/>
      <c r="M151" s="39"/>
      <c r="N151" s="40"/>
      <c r="R151" s="3"/>
      <c r="S151" s="4"/>
    </row>
    <row r="152" spans="9:19" s="2" customFormat="1" x14ac:dyDescent="0.25">
      <c r="I152" s="39"/>
      <c r="J152" s="39"/>
      <c r="K152" s="39"/>
      <c r="L152" s="39"/>
      <c r="M152" s="39"/>
      <c r="N152" s="40"/>
      <c r="R152" s="3"/>
      <c r="S152" s="4"/>
    </row>
    <row r="153" spans="9:19" s="2" customFormat="1" x14ac:dyDescent="0.25">
      <c r="I153" s="39"/>
      <c r="J153" s="39"/>
      <c r="K153" s="39"/>
      <c r="L153" s="39"/>
      <c r="M153" s="39"/>
      <c r="N153" s="40"/>
      <c r="R153" s="3"/>
      <c r="S153" s="4"/>
    </row>
    <row r="154" spans="9:19" s="2" customFormat="1" x14ac:dyDescent="0.25">
      <c r="I154" s="39"/>
      <c r="J154" s="39"/>
      <c r="K154" s="39"/>
      <c r="L154" s="39"/>
      <c r="M154" s="39"/>
      <c r="N154" s="40"/>
      <c r="R154" s="3"/>
      <c r="S154" s="4"/>
    </row>
    <row r="155" spans="9:19" s="2" customFormat="1" x14ac:dyDescent="0.25">
      <c r="I155" s="39"/>
      <c r="J155" s="39"/>
      <c r="K155" s="39"/>
      <c r="L155" s="39"/>
      <c r="M155" s="39"/>
      <c r="N155" s="40"/>
      <c r="R155" s="3"/>
      <c r="S155" s="4"/>
    </row>
    <row r="156" spans="9:19" s="2" customFormat="1" x14ac:dyDescent="0.25">
      <c r="I156" s="39"/>
      <c r="J156" s="39"/>
      <c r="K156" s="39"/>
      <c r="L156" s="39"/>
      <c r="M156" s="39"/>
      <c r="N156" s="40"/>
      <c r="R156" s="3"/>
      <c r="S156" s="4"/>
    </row>
    <row r="157" spans="9:19" s="2" customFormat="1" x14ac:dyDescent="0.25">
      <c r="I157" s="39"/>
      <c r="J157" s="39"/>
      <c r="K157" s="39"/>
      <c r="L157" s="39"/>
      <c r="M157" s="39"/>
      <c r="N157" s="40"/>
      <c r="R157" s="3"/>
      <c r="S157" s="4"/>
    </row>
    <row r="158" spans="9:19" s="2" customFormat="1" x14ac:dyDescent="0.25">
      <c r="I158" s="39"/>
      <c r="J158" s="39"/>
      <c r="K158" s="39"/>
      <c r="L158" s="39"/>
      <c r="M158" s="39"/>
      <c r="N158" s="40"/>
      <c r="R158" s="3"/>
      <c r="S158" s="4"/>
    </row>
    <row r="159" spans="9:19" s="2" customFormat="1" x14ac:dyDescent="0.25">
      <c r="I159" s="39"/>
      <c r="J159" s="39"/>
      <c r="K159" s="39"/>
      <c r="L159" s="39"/>
      <c r="M159" s="39"/>
      <c r="N159" s="40"/>
      <c r="R159" s="3"/>
      <c r="S159" s="4"/>
    </row>
    <row r="160" spans="9:19" s="2" customFormat="1" x14ac:dyDescent="0.25">
      <c r="I160" s="39"/>
      <c r="J160" s="39"/>
      <c r="K160" s="39"/>
      <c r="L160" s="39"/>
      <c r="M160" s="39"/>
      <c r="N160" s="40"/>
      <c r="R160" s="3"/>
      <c r="S160" s="4"/>
    </row>
    <row r="161" spans="9:19" s="2" customFormat="1" x14ac:dyDescent="0.25">
      <c r="I161" s="39"/>
      <c r="J161" s="39"/>
      <c r="K161" s="39"/>
      <c r="L161" s="39"/>
      <c r="M161" s="39"/>
      <c r="N161" s="40"/>
      <c r="R161" s="3"/>
      <c r="S161" s="4"/>
    </row>
    <row r="162" spans="9:19" s="2" customFormat="1" x14ac:dyDescent="0.25">
      <c r="I162" s="39"/>
      <c r="J162" s="39"/>
      <c r="K162" s="39"/>
      <c r="L162" s="39"/>
      <c r="M162" s="39"/>
      <c r="N162" s="40"/>
      <c r="R162" s="3"/>
      <c r="S162" s="4"/>
    </row>
    <row r="163" spans="9:19" s="2" customFormat="1" x14ac:dyDescent="0.25">
      <c r="I163" s="39"/>
      <c r="J163" s="39"/>
      <c r="K163" s="39"/>
      <c r="L163" s="39"/>
      <c r="M163" s="39"/>
      <c r="N163" s="40"/>
      <c r="R163" s="3"/>
      <c r="S163" s="4"/>
    </row>
    <row r="164" spans="9:19" s="2" customFormat="1" x14ac:dyDescent="0.25">
      <c r="I164" s="39"/>
      <c r="J164" s="39"/>
      <c r="K164" s="39"/>
      <c r="L164" s="39"/>
      <c r="M164" s="39"/>
      <c r="N164" s="40"/>
      <c r="R164" s="3"/>
      <c r="S164" s="4"/>
    </row>
    <row r="165" spans="9:19" s="2" customFormat="1" x14ac:dyDescent="0.25">
      <c r="I165" s="39"/>
      <c r="J165" s="39"/>
      <c r="K165" s="39"/>
      <c r="L165" s="39"/>
      <c r="M165" s="39"/>
      <c r="N165" s="40"/>
      <c r="R165" s="3"/>
      <c r="S165" s="4"/>
    </row>
    <row r="166" spans="9:19" s="2" customFormat="1" x14ac:dyDescent="0.25">
      <c r="I166" s="39"/>
      <c r="J166" s="39"/>
      <c r="K166" s="39"/>
      <c r="L166" s="39"/>
      <c r="M166" s="39"/>
      <c r="N166" s="40"/>
      <c r="R166" s="3"/>
      <c r="S166" s="4"/>
    </row>
    <row r="167" spans="9:19" s="2" customFormat="1" x14ac:dyDescent="0.25">
      <c r="I167" s="39"/>
      <c r="J167" s="39"/>
      <c r="K167" s="39"/>
      <c r="L167" s="39"/>
      <c r="M167" s="39"/>
      <c r="N167" s="40"/>
      <c r="R167" s="3"/>
      <c r="S167" s="4"/>
    </row>
    <row r="168" spans="9:19" s="2" customFormat="1" x14ac:dyDescent="0.25">
      <c r="I168" s="39"/>
      <c r="J168" s="39"/>
      <c r="K168" s="39"/>
      <c r="L168" s="39"/>
      <c r="M168" s="39"/>
      <c r="N168" s="40"/>
      <c r="R168" s="3"/>
      <c r="S168" s="4"/>
    </row>
    <row r="169" spans="9:19" s="2" customFormat="1" x14ac:dyDescent="0.25">
      <c r="I169" s="39"/>
      <c r="J169" s="39"/>
      <c r="K169" s="39"/>
      <c r="L169" s="39"/>
      <c r="M169" s="39"/>
      <c r="N169" s="40"/>
      <c r="R169" s="3"/>
      <c r="S169" s="4"/>
    </row>
    <row r="170" spans="9:19" s="2" customFormat="1" x14ac:dyDescent="0.25">
      <c r="I170" s="39"/>
      <c r="J170" s="39"/>
      <c r="K170" s="39"/>
      <c r="L170" s="39"/>
      <c r="M170" s="39"/>
      <c r="N170" s="40"/>
      <c r="R170" s="3"/>
      <c r="S170" s="4"/>
    </row>
    <row r="171" spans="9:19" s="2" customFormat="1" x14ac:dyDescent="0.25">
      <c r="I171" s="39"/>
      <c r="J171" s="39"/>
      <c r="K171" s="39"/>
      <c r="L171" s="39"/>
      <c r="M171" s="39"/>
      <c r="N171" s="40"/>
      <c r="R171" s="3"/>
      <c r="S171" s="4"/>
    </row>
    <row r="172" spans="9:19" s="2" customFormat="1" x14ac:dyDescent="0.25">
      <c r="I172" s="39"/>
      <c r="J172" s="39"/>
      <c r="K172" s="39"/>
      <c r="L172" s="39"/>
      <c r="M172" s="39"/>
      <c r="N172" s="40"/>
      <c r="R172" s="3"/>
      <c r="S172" s="4"/>
    </row>
    <row r="173" spans="9:19" s="2" customFormat="1" x14ac:dyDescent="0.25">
      <c r="I173" s="39"/>
      <c r="J173" s="39"/>
      <c r="K173" s="39"/>
      <c r="L173" s="39"/>
      <c r="M173" s="39"/>
      <c r="N173" s="40"/>
      <c r="R173" s="3"/>
      <c r="S173" s="4"/>
    </row>
    <row r="174" spans="9:19" s="2" customFormat="1" x14ac:dyDescent="0.25">
      <c r="I174" s="39"/>
      <c r="J174" s="39"/>
      <c r="K174" s="39"/>
      <c r="L174" s="39"/>
      <c r="M174" s="39"/>
      <c r="N174" s="40"/>
      <c r="R174" s="3"/>
      <c r="S174" s="4"/>
    </row>
    <row r="175" spans="9:19" s="2" customFormat="1" x14ac:dyDescent="0.25">
      <c r="I175" s="39"/>
      <c r="J175" s="39"/>
      <c r="K175" s="39"/>
      <c r="L175" s="39"/>
      <c r="M175" s="39"/>
      <c r="N175" s="40"/>
      <c r="R175" s="3"/>
      <c r="S175" s="4"/>
    </row>
    <row r="176" spans="9:19" s="2" customFormat="1" x14ac:dyDescent="0.25">
      <c r="I176" s="39"/>
      <c r="J176" s="39"/>
      <c r="K176" s="39"/>
      <c r="L176" s="39"/>
      <c r="M176" s="39"/>
      <c r="N176" s="40"/>
      <c r="R176" s="3"/>
      <c r="S176" s="4"/>
    </row>
    <row r="177" spans="9:19" s="2" customFormat="1" x14ac:dyDescent="0.25">
      <c r="I177" s="39"/>
      <c r="J177" s="39"/>
      <c r="K177" s="39"/>
      <c r="L177" s="39"/>
      <c r="M177" s="39"/>
      <c r="N177" s="40"/>
      <c r="R177" s="3"/>
      <c r="S177" s="4"/>
    </row>
    <row r="178" spans="9:19" s="2" customFormat="1" x14ac:dyDescent="0.25">
      <c r="I178" s="39"/>
      <c r="J178" s="39"/>
      <c r="K178" s="39"/>
      <c r="L178" s="39"/>
      <c r="M178" s="39"/>
      <c r="N178" s="40"/>
      <c r="R178" s="3"/>
      <c r="S178" s="4"/>
    </row>
    <row r="179" spans="9:19" s="2" customFormat="1" x14ac:dyDescent="0.25">
      <c r="I179" s="39"/>
      <c r="J179" s="39"/>
      <c r="K179" s="39"/>
      <c r="L179" s="39"/>
      <c r="M179" s="39"/>
      <c r="N179" s="40"/>
      <c r="R179" s="3"/>
      <c r="S179" s="4"/>
    </row>
    <row r="180" spans="9:19" s="2" customFormat="1" x14ac:dyDescent="0.25">
      <c r="I180" s="39"/>
      <c r="J180" s="39"/>
      <c r="K180" s="39"/>
      <c r="L180" s="39"/>
      <c r="M180" s="39"/>
      <c r="N180" s="40"/>
      <c r="R180" s="3"/>
      <c r="S180" s="4"/>
    </row>
    <row r="181" spans="9:19" s="2" customFormat="1" x14ac:dyDescent="0.25">
      <c r="I181" s="39"/>
      <c r="J181" s="39"/>
      <c r="K181" s="39"/>
      <c r="L181" s="39"/>
      <c r="M181" s="39"/>
      <c r="N181" s="40"/>
      <c r="R181" s="3"/>
      <c r="S181" s="4"/>
    </row>
    <row r="182" spans="9:19" s="2" customFormat="1" x14ac:dyDescent="0.25">
      <c r="I182" s="39"/>
      <c r="J182" s="39"/>
      <c r="K182" s="39"/>
      <c r="L182" s="39"/>
      <c r="M182" s="39"/>
      <c r="N182" s="40"/>
      <c r="R182" s="3"/>
      <c r="S182" s="4"/>
    </row>
    <row r="183" spans="9:19" s="2" customFormat="1" x14ac:dyDescent="0.25">
      <c r="I183" s="39"/>
      <c r="J183" s="39"/>
      <c r="K183" s="39"/>
      <c r="L183" s="39"/>
      <c r="M183" s="39"/>
      <c r="N183" s="40"/>
      <c r="R183" s="3"/>
      <c r="S183" s="4"/>
    </row>
    <row r="184" spans="9:19" s="2" customFormat="1" x14ac:dyDescent="0.25">
      <c r="I184" s="39"/>
      <c r="J184" s="39"/>
      <c r="K184" s="39"/>
      <c r="L184" s="39"/>
      <c r="M184" s="39"/>
      <c r="N184" s="40"/>
      <c r="R184" s="3"/>
      <c r="S184" s="4"/>
    </row>
    <row r="185" spans="9:19" s="2" customFormat="1" x14ac:dyDescent="0.25">
      <c r="I185" s="39"/>
      <c r="J185" s="39"/>
      <c r="K185" s="39"/>
      <c r="L185" s="39"/>
      <c r="M185" s="39"/>
      <c r="N185" s="40"/>
      <c r="R185" s="3"/>
      <c r="S185" s="4"/>
    </row>
    <row r="186" spans="9:19" s="2" customFormat="1" x14ac:dyDescent="0.25">
      <c r="I186" s="39"/>
      <c r="J186" s="39"/>
      <c r="K186" s="39"/>
      <c r="L186" s="39"/>
      <c r="M186" s="39"/>
      <c r="N186" s="40"/>
      <c r="R186" s="3"/>
      <c r="S186" s="4"/>
    </row>
    <row r="187" spans="9:19" s="2" customFormat="1" x14ac:dyDescent="0.25">
      <c r="I187" s="39"/>
      <c r="J187" s="39"/>
      <c r="K187" s="39"/>
      <c r="L187" s="39"/>
      <c r="M187" s="39"/>
      <c r="N187" s="40"/>
      <c r="R187" s="3"/>
      <c r="S187" s="4"/>
    </row>
    <row r="188" spans="9:19" s="2" customFormat="1" x14ac:dyDescent="0.25">
      <c r="I188" s="39"/>
      <c r="J188" s="39"/>
      <c r="K188" s="39"/>
      <c r="L188" s="39"/>
      <c r="M188" s="39"/>
      <c r="N188" s="40"/>
      <c r="R188" s="3"/>
      <c r="S188" s="4"/>
    </row>
    <row r="189" spans="9:19" s="2" customFormat="1" x14ac:dyDescent="0.25">
      <c r="I189" s="39"/>
      <c r="J189" s="39"/>
      <c r="K189" s="39"/>
      <c r="L189" s="39"/>
      <c r="M189" s="39"/>
      <c r="N189" s="40"/>
      <c r="R189" s="3"/>
      <c r="S189" s="4"/>
    </row>
    <row r="190" spans="9:19" s="2" customFormat="1" x14ac:dyDescent="0.25">
      <c r="I190" s="39"/>
      <c r="J190" s="39"/>
      <c r="K190" s="39"/>
      <c r="L190" s="39"/>
      <c r="M190" s="39"/>
      <c r="N190" s="40"/>
      <c r="R190" s="3"/>
      <c r="S190" s="4"/>
    </row>
    <row r="191" spans="9:19" s="2" customFormat="1" x14ac:dyDescent="0.25">
      <c r="I191" s="39"/>
      <c r="J191" s="39"/>
      <c r="K191" s="39"/>
      <c r="L191" s="39"/>
      <c r="M191" s="39"/>
      <c r="N191" s="40"/>
      <c r="R191" s="3"/>
      <c r="S191" s="4"/>
    </row>
    <row r="192" spans="9:19" s="2" customFormat="1" x14ac:dyDescent="0.25">
      <c r="I192" s="39"/>
      <c r="J192" s="39"/>
      <c r="K192" s="39"/>
      <c r="L192" s="39"/>
      <c r="M192" s="39"/>
      <c r="N192" s="40"/>
      <c r="R192" s="3"/>
      <c r="S192" s="4"/>
    </row>
    <row r="193" spans="9:19" s="2" customFormat="1" x14ac:dyDescent="0.25">
      <c r="I193" s="39"/>
      <c r="J193" s="39"/>
      <c r="K193" s="39"/>
      <c r="L193" s="39"/>
      <c r="M193" s="39"/>
      <c r="N193" s="40"/>
      <c r="R193" s="3"/>
      <c r="S193" s="4"/>
    </row>
    <row r="194" spans="9:19" s="2" customFormat="1" x14ac:dyDescent="0.25">
      <c r="I194" s="39"/>
      <c r="J194" s="39"/>
      <c r="K194" s="39"/>
      <c r="L194" s="39"/>
      <c r="M194" s="39"/>
      <c r="N194" s="40"/>
      <c r="R194" s="3"/>
      <c r="S194" s="4"/>
    </row>
    <row r="195" spans="9:19" s="2" customFormat="1" x14ac:dyDescent="0.25">
      <c r="I195" s="39"/>
      <c r="J195" s="39"/>
      <c r="K195" s="39"/>
      <c r="L195" s="39"/>
      <c r="M195" s="39"/>
      <c r="N195" s="40"/>
      <c r="R195" s="3"/>
      <c r="S195" s="4"/>
    </row>
    <row r="196" spans="9:19" s="2" customFormat="1" x14ac:dyDescent="0.25">
      <c r="I196" s="39"/>
      <c r="J196" s="39"/>
      <c r="K196" s="39"/>
      <c r="L196" s="39"/>
      <c r="M196" s="39"/>
      <c r="N196" s="40"/>
      <c r="R196" s="3"/>
      <c r="S196" s="4"/>
    </row>
    <row r="197" spans="9:19" s="2" customFormat="1" x14ac:dyDescent="0.25">
      <c r="I197" s="39"/>
      <c r="J197" s="39"/>
      <c r="K197" s="39"/>
      <c r="L197" s="39"/>
      <c r="M197" s="39"/>
      <c r="N197" s="40"/>
      <c r="R197" s="3"/>
      <c r="S197" s="4"/>
    </row>
    <row r="198" spans="9:19" s="2" customFormat="1" x14ac:dyDescent="0.25">
      <c r="I198" s="39"/>
      <c r="J198" s="39"/>
      <c r="K198" s="39"/>
      <c r="L198" s="39"/>
      <c r="M198" s="39"/>
      <c r="N198" s="40"/>
      <c r="R198" s="3"/>
      <c r="S198" s="4"/>
    </row>
    <row r="199" spans="9:19" s="2" customFormat="1" x14ac:dyDescent="0.25">
      <c r="I199" s="39"/>
      <c r="J199" s="39"/>
      <c r="K199" s="39"/>
      <c r="L199" s="39"/>
      <c r="M199" s="39"/>
      <c r="N199" s="40"/>
      <c r="R199" s="3"/>
      <c r="S199" s="4"/>
    </row>
    <row r="200" spans="9:19" s="2" customFormat="1" x14ac:dyDescent="0.25">
      <c r="I200" s="39"/>
      <c r="J200" s="39"/>
      <c r="K200" s="39"/>
      <c r="L200" s="39"/>
      <c r="M200" s="39"/>
      <c r="N200" s="40"/>
      <c r="R200" s="3"/>
      <c r="S200" s="4"/>
    </row>
    <row r="201" spans="9:19" s="2" customFormat="1" x14ac:dyDescent="0.25">
      <c r="I201" s="39"/>
      <c r="J201" s="39"/>
      <c r="K201" s="39"/>
      <c r="L201" s="39"/>
      <c r="M201" s="39"/>
      <c r="N201" s="40"/>
      <c r="R201" s="3"/>
      <c r="S201" s="4"/>
    </row>
    <row r="202" spans="9:19" s="2" customFormat="1" x14ac:dyDescent="0.25">
      <c r="I202" s="39"/>
      <c r="J202" s="39"/>
      <c r="K202" s="39"/>
      <c r="L202" s="39"/>
      <c r="M202" s="39"/>
      <c r="N202" s="40"/>
      <c r="R202" s="3"/>
      <c r="S202" s="4"/>
    </row>
    <row r="203" spans="9:19" s="2" customFormat="1" x14ac:dyDescent="0.25">
      <c r="I203" s="39"/>
      <c r="J203" s="39"/>
      <c r="K203" s="39"/>
      <c r="L203" s="39"/>
      <c r="M203" s="39"/>
      <c r="N203" s="40"/>
      <c r="R203" s="3"/>
      <c r="S203" s="4"/>
    </row>
    <row r="204" spans="9:19" s="2" customFormat="1" x14ac:dyDescent="0.25">
      <c r="I204" s="39"/>
      <c r="J204" s="39"/>
      <c r="K204" s="39"/>
      <c r="L204" s="39"/>
      <c r="M204" s="39"/>
      <c r="N204" s="40"/>
      <c r="R204" s="3"/>
      <c r="S204" s="4"/>
    </row>
    <row r="205" spans="9:19" s="2" customFormat="1" x14ac:dyDescent="0.25">
      <c r="I205" s="39"/>
      <c r="J205" s="39"/>
      <c r="K205" s="39"/>
      <c r="L205" s="39"/>
      <c r="M205" s="39"/>
      <c r="N205" s="40"/>
      <c r="R205" s="3"/>
      <c r="S205" s="4"/>
    </row>
    <row r="206" spans="9:19" s="2" customFormat="1" x14ac:dyDescent="0.25">
      <c r="I206" s="39"/>
      <c r="J206" s="39"/>
      <c r="K206" s="39"/>
      <c r="L206" s="39"/>
      <c r="M206" s="39"/>
      <c r="N206" s="40"/>
      <c r="R206" s="3"/>
      <c r="S206" s="4"/>
    </row>
    <row r="207" spans="9:19" s="2" customFormat="1" x14ac:dyDescent="0.25">
      <c r="I207" s="39"/>
      <c r="J207" s="39"/>
      <c r="K207" s="39"/>
      <c r="L207" s="39"/>
      <c r="M207" s="39"/>
      <c r="N207" s="40"/>
      <c r="R207" s="3"/>
      <c r="S207" s="4"/>
    </row>
    <row r="208" spans="9:19" s="2" customFormat="1" x14ac:dyDescent="0.25">
      <c r="I208" s="39"/>
      <c r="J208" s="39"/>
      <c r="K208" s="39"/>
      <c r="L208" s="39"/>
      <c r="M208" s="39"/>
      <c r="N208" s="40"/>
      <c r="R208" s="3"/>
      <c r="S208" s="4"/>
    </row>
    <row r="209" spans="9:19" s="2" customFormat="1" x14ac:dyDescent="0.25">
      <c r="I209" s="39"/>
      <c r="J209" s="39"/>
      <c r="K209" s="39"/>
      <c r="L209" s="39"/>
      <c r="M209" s="39"/>
      <c r="N209" s="40"/>
      <c r="R209" s="3"/>
      <c r="S209" s="4"/>
    </row>
    <row r="210" spans="9:19" s="2" customFormat="1" x14ac:dyDescent="0.25">
      <c r="I210" s="39"/>
      <c r="J210" s="39"/>
      <c r="K210" s="39"/>
      <c r="L210" s="39"/>
      <c r="M210" s="39"/>
      <c r="N210" s="40"/>
      <c r="R210" s="3"/>
      <c r="S210" s="4"/>
    </row>
    <row r="211" spans="9:19" s="2" customFormat="1" x14ac:dyDescent="0.25">
      <c r="I211" s="39"/>
      <c r="J211" s="39"/>
      <c r="K211" s="39"/>
      <c r="L211" s="39"/>
      <c r="M211" s="39"/>
      <c r="N211" s="40"/>
      <c r="R211" s="3"/>
      <c r="S211" s="4"/>
    </row>
    <row r="212" spans="9:19" s="2" customFormat="1" x14ac:dyDescent="0.25">
      <c r="I212" s="39"/>
      <c r="J212" s="39"/>
      <c r="K212" s="39"/>
      <c r="L212" s="39"/>
      <c r="M212" s="39"/>
      <c r="N212" s="40"/>
      <c r="R212" s="3"/>
      <c r="S212" s="4"/>
    </row>
    <row r="213" spans="9:19" s="2" customFormat="1" x14ac:dyDescent="0.25">
      <c r="I213" s="39"/>
      <c r="J213" s="39"/>
      <c r="K213" s="39"/>
      <c r="L213" s="39"/>
      <c r="M213" s="39"/>
      <c r="N213" s="40"/>
      <c r="R213" s="3"/>
      <c r="S213" s="4"/>
    </row>
    <row r="214" spans="9:19" s="2" customFormat="1" x14ac:dyDescent="0.25">
      <c r="I214" s="39"/>
      <c r="J214" s="39"/>
      <c r="K214" s="39"/>
      <c r="L214" s="39"/>
      <c r="M214" s="39"/>
      <c r="N214" s="40"/>
      <c r="R214" s="3"/>
      <c r="S214" s="4"/>
    </row>
    <row r="215" spans="9:19" s="2" customFormat="1" x14ac:dyDescent="0.25">
      <c r="I215" s="39"/>
      <c r="J215" s="39"/>
      <c r="K215" s="39"/>
      <c r="L215" s="39"/>
      <c r="M215" s="39"/>
      <c r="N215" s="40"/>
      <c r="R215" s="3"/>
      <c r="S215" s="4"/>
    </row>
    <row r="216" spans="9:19" s="2" customFormat="1" x14ac:dyDescent="0.25">
      <c r="I216" s="39"/>
      <c r="J216" s="39"/>
      <c r="K216" s="39"/>
      <c r="L216" s="39"/>
      <c r="M216" s="39"/>
      <c r="N216" s="40"/>
      <c r="R216" s="3"/>
      <c r="S216" s="4"/>
    </row>
    <row r="217" spans="9:19" s="2" customFormat="1" x14ac:dyDescent="0.25">
      <c r="I217" s="39"/>
      <c r="J217" s="39"/>
      <c r="K217" s="39"/>
      <c r="L217" s="39"/>
      <c r="M217" s="39"/>
      <c r="N217" s="40"/>
      <c r="R217" s="3"/>
      <c r="S217" s="4"/>
    </row>
    <row r="218" spans="9:19" s="2" customFormat="1" x14ac:dyDescent="0.25">
      <c r="I218" s="39"/>
      <c r="J218" s="39"/>
      <c r="K218" s="39"/>
      <c r="L218" s="39"/>
      <c r="M218" s="39"/>
      <c r="N218" s="40"/>
      <c r="R218" s="3"/>
      <c r="S218" s="4"/>
    </row>
    <row r="219" spans="9:19" s="2" customFormat="1" x14ac:dyDescent="0.25">
      <c r="I219" s="39"/>
      <c r="J219" s="39"/>
      <c r="K219" s="39"/>
      <c r="L219" s="39"/>
      <c r="M219" s="39"/>
      <c r="N219" s="40"/>
      <c r="R219" s="3"/>
      <c r="S219" s="4"/>
    </row>
    <row r="220" spans="9:19" s="2" customFormat="1" x14ac:dyDescent="0.25">
      <c r="I220" s="39"/>
      <c r="J220" s="39"/>
      <c r="K220" s="39"/>
      <c r="L220" s="39"/>
      <c r="M220" s="39"/>
      <c r="N220" s="40"/>
      <c r="R220" s="3"/>
      <c r="S220" s="4"/>
    </row>
    <row r="221" spans="9:19" s="2" customFormat="1" x14ac:dyDescent="0.25">
      <c r="I221" s="39"/>
      <c r="J221" s="39"/>
      <c r="K221" s="39"/>
      <c r="L221" s="39"/>
      <c r="M221" s="39"/>
      <c r="N221" s="40"/>
      <c r="R221" s="3"/>
      <c r="S221" s="4"/>
    </row>
    <row r="222" spans="9:19" s="2" customFormat="1" x14ac:dyDescent="0.25">
      <c r="I222" s="39"/>
      <c r="J222" s="39"/>
      <c r="K222" s="39"/>
      <c r="L222" s="39"/>
      <c r="M222" s="39"/>
      <c r="N222" s="40"/>
      <c r="R222" s="3"/>
      <c r="S222" s="4"/>
    </row>
    <row r="223" spans="9:19" s="2" customFormat="1" x14ac:dyDescent="0.25">
      <c r="I223" s="39"/>
      <c r="J223" s="39"/>
      <c r="K223" s="39"/>
      <c r="L223" s="39"/>
      <c r="M223" s="39"/>
      <c r="N223" s="40"/>
      <c r="R223" s="3"/>
      <c r="S223" s="4"/>
    </row>
    <row r="224" spans="9:19" s="2" customFormat="1" x14ac:dyDescent="0.25">
      <c r="I224" s="39"/>
      <c r="J224" s="39"/>
      <c r="K224" s="39"/>
      <c r="L224" s="39"/>
      <c r="M224" s="39"/>
      <c r="N224" s="40"/>
      <c r="R224" s="3"/>
      <c r="S224" s="4"/>
    </row>
    <row r="225" spans="9:19" s="2" customFormat="1" x14ac:dyDescent="0.25">
      <c r="I225" s="39"/>
      <c r="J225" s="39"/>
      <c r="K225" s="39"/>
      <c r="L225" s="39"/>
      <c r="M225" s="39"/>
      <c r="N225" s="40"/>
      <c r="R225" s="3"/>
      <c r="S225" s="4"/>
    </row>
    <row r="226" spans="9:19" s="2" customFormat="1" x14ac:dyDescent="0.25">
      <c r="I226" s="39"/>
      <c r="J226" s="39"/>
      <c r="K226" s="39"/>
      <c r="L226" s="39"/>
      <c r="M226" s="39"/>
      <c r="N226" s="40"/>
      <c r="R226" s="3"/>
      <c r="S226" s="4"/>
    </row>
    <row r="227" spans="9:19" s="2" customFormat="1" x14ac:dyDescent="0.25">
      <c r="I227" s="39"/>
      <c r="J227" s="39"/>
      <c r="K227" s="39"/>
      <c r="L227" s="39"/>
      <c r="M227" s="39"/>
      <c r="N227" s="40"/>
      <c r="R227" s="3"/>
      <c r="S227" s="4"/>
    </row>
    <row r="228" spans="9:19" s="2" customFormat="1" x14ac:dyDescent="0.25">
      <c r="I228" s="39"/>
      <c r="J228" s="39"/>
      <c r="K228" s="39"/>
      <c r="L228" s="39"/>
      <c r="M228" s="39"/>
      <c r="N228" s="40"/>
      <c r="R228" s="3"/>
      <c r="S228" s="4"/>
    </row>
    <row r="229" spans="9:19" s="2" customFormat="1" x14ac:dyDescent="0.25">
      <c r="I229" s="39"/>
      <c r="J229" s="39"/>
      <c r="K229" s="39"/>
      <c r="L229" s="39"/>
      <c r="M229" s="39"/>
      <c r="N229" s="40"/>
      <c r="R229" s="3"/>
      <c r="S229" s="4"/>
    </row>
    <row r="230" spans="9:19" s="2" customFormat="1" x14ac:dyDescent="0.25">
      <c r="I230" s="39"/>
      <c r="J230" s="39"/>
      <c r="K230" s="39"/>
      <c r="L230" s="39"/>
      <c r="M230" s="39"/>
      <c r="N230" s="40"/>
      <c r="R230" s="3"/>
      <c r="S230" s="4"/>
    </row>
    <row r="231" spans="9:19" s="2" customFormat="1" x14ac:dyDescent="0.25">
      <c r="I231" s="39"/>
      <c r="J231" s="39"/>
      <c r="K231" s="39"/>
      <c r="L231" s="39"/>
      <c r="M231" s="39"/>
      <c r="N231" s="40"/>
      <c r="R231" s="3"/>
      <c r="S231" s="4"/>
    </row>
    <row r="232" spans="9:19" s="2" customFormat="1" x14ac:dyDescent="0.25">
      <c r="I232" s="39"/>
      <c r="J232" s="39"/>
      <c r="K232" s="39"/>
      <c r="L232" s="39"/>
      <c r="M232" s="39"/>
      <c r="N232" s="40"/>
      <c r="R232" s="3"/>
      <c r="S232" s="4"/>
    </row>
    <row r="233" spans="9:19" s="2" customFormat="1" x14ac:dyDescent="0.25">
      <c r="I233" s="39"/>
      <c r="J233" s="39"/>
      <c r="K233" s="39"/>
      <c r="L233" s="39"/>
      <c r="M233" s="39"/>
      <c r="N233" s="40"/>
      <c r="R233" s="3"/>
      <c r="S233" s="4"/>
    </row>
    <row r="234" spans="9:19" s="2" customFormat="1" x14ac:dyDescent="0.25">
      <c r="I234" s="39"/>
      <c r="J234" s="39"/>
      <c r="K234" s="39"/>
      <c r="L234" s="39"/>
      <c r="M234" s="39"/>
      <c r="N234" s="40"/>
      <c r="R234" s="3"/>
      <c r="S234" s="4"/>
    </row>
    <row r="235" spans="9:19" s="2" customFormat="1" x14ac:dyDescent="0.25">
      <c r="I235" s="39"/>
      <c r="J235" s="39"/>
      <c r="K235" s="39"/>
      <c r="L235" s="39"/>
      <c r="M235" s="39"/>
      <c r="N235" s="40"/>
      <c r="R235" s="3"/>
      <c r="S235" s="4"/>
    </row>
    <row r="236" spans="9:19" s="2" customFormat="1" x14ac:dyDescent="0.25">
      <c r="I236" s="39"/>
      <c r="J236" s="39"/>
      <c r="K236" s="39"/>
      <c r="L236" s="39"/>
      <c r="M236" s="39"/>
      <c r="N236" s="40"/>
      <c r="R236" s="3"/>
      <c r="S236" s="4"/>
    </row>
    <row r="237" spans="9:19" s="2" customFormat="1" x14ac:dyDescent="0.25">
      <c r="I237" s="39"/>
      <c r="J237" s="39"/>
      <c r="K237" s="39"/>
      <c r="L237" s="39"/>
      <c r="M237" s="39"/>
      <c r="N237" s="40"/>
      <c r="R237" s="3"/>
      <c r="S237" s="4"/>
    </row>
    <row r="238" spans="9:19" s="2" customFormat="1" x14ac:dyDescent="0.25">
      <c r="I238" s="39"/>
      <c r="J238" s="39"/>
      <c r="K238" s="39"/>
      <c r="L238" s="39"/>
      <c r="M238" s="39"/>
      <c r="N238" s="40"/>
      <c r="R238" s="3"/>
      <c r="S238" s="4"/>
    </row>
    <row r="239" spans="9:19" s="2" customFormat="1" x14ac:dyDescent="0.25">
      <c r="I239" s="39"/>
      <c r="J239" s="39"/>
      <c r="K239" s="39"/>
      <c r="L239" s="39"/>
      <c r="M239" s="39"/>
      <c r="N239" s="40"/>
      <c r="R239" s="3"/>
      <c r="S239" s="4"/>
    </row>
    <row r="240" spans="9:19" s="2" customFormat="1" x14ac:dyDescent="0.25">
      <c r="I240" s="39"/>
      <c r="J240" s="39"/>
      <c r="K240" s="39"/>
      <c r="L240" s="39"/>
      <c r="M240" s="39"/>
      <c r="N240" s="40"/>
      <c r="R240" s="3"/>
      <c r="S240" s="4"/>
    </row>
    <row r="241" spans="9:19" s="2" customFormat="1" x14ac:dyDescent="0.25">
      <c r="I241" s="39"/>
      <c r="J241" s="39"/>
      <c r="K241" s="39"/>
      <c r="L241" s="39"/>
      <c r="M241" s="39"/>
      <c r="N241" s="40"/>
      <c r="R241" s="3"/>
      <c r="S241" s="4"/>
    </row>
    <row r="242" spans="9:19" s="2" customFormat="1" x14ac:dyDescent="0.25">
      <c r="I242" s="39"/>
      <c r="J242" s="39"/>
      <c r="K242" s="39"/>
      <c r="L242" s="39"/>
      <c r="M242" s="39"/>
      <c r="N242" s="40"/>
      <c r="R242" s="3"/>
      <c r="S242" s="4"/>
    </row>
    <row r="243" spans="9:19" s="2" customFormat="1" x14ac:dyDescent="0.25">
      <c r="I243" s="39"/>
      <c r="J243" s="39"/>
      <c r="K243" s="39"/>
      <c r="L243" s="39"/>
      <c r="M243" s="39"/>
      <c r="N243" s="40"/>
      <c r="R243" s="3"/>
      <c r="S243" s="4"/>
    </row>
    <row r="244" spans="9:19" s="2" customFormat="1" x14ac:dyDescent="0.25">
      <c r="I244" s="39"/>
      <c r="J244" s="39"/>
      <c r="K244" s="39"/>
      <c r="L244" s="39"/>
      <c r="M244" s="39"/>
      <c r="N244" s="40"/>
      <c r="R244" s="3"/>
      <c r="S244" s="4"/>
    </row>
    <row r="245" spans="9:19" s="2" customFormat="1" x14ac:dyDescent="0.25">
      <c r="I245" s="39"/>
      <c r="J245" s="39"/>
      <c r="K245" s="39"/>
      <c r="L245" s="39"/>
      <c r="M245" s="39"/>
      <c r="N245" s="40"/>
      <c r="R245" s="3"/>
      <c r="S245" s="4"/>
    </row>
    <row r="246" spans="9:19" s="2" customFormat="1" x14ac:dyDescent="0.25">
      <c r="I246" s="39"/>
      <c r="J246" s="39"/>
      <c r="K246" s="39"/>
      <c r="L246" s="39"/>
      <c r="M246" s="39"/>
      <c r="N246" s="40"/>
      <c r="R246" s="3"/>
      <c r="S246" s="4"/>
    </row>
    <row r="247" spans="9:19" s="2" customFormat="1" x14ac:dyDescent="0.25">
      <c r="I247" s="39"/>
      <c r="J247" s="39"/>
      <c r="K247" s="39"/>
      <c r="L247" s="39"/>
      <c r="M247" s="39"/>
      <c r="N247" s="40"/>
      <c r="R247" s="3"/>
      <c r="S247" s="4"/>
    </row>
    <row r="248" spans="9:19" s="2" customFormat="1" x14ac:dyDescent="0.25">
      <c r="I248" s="39"/>
      <c r="J248" s="39"/>
      <c r="K248" s="39"/>
      <c r="L248" s="39"/>
      <c r="M248" s="39"/>
      <c r="N248" s="40"/>
      <c r="R248" s="3"/>
      <c r="S248" s="4"/>
    </row>
    <row r="249" spans="9:19" s="2" customFormat="1" x14ac:dyDescent="0.25">
      <c r="I249" s="39"/>
      <c r="J249" s="39"/>
      <c r="K249" s="39"/>
      <c r="L249" s="39"/>
      <c r="M249" s="39"/>
      <c r="N249" s="40"/>
      <c r="R249" s="3"/>
      <c r="S249" s="4"/>
    </row>
    <row r="250" spans="9:19" s="2" customFormat="1" x14ac:dyDescent="0.25">
      <c r="I250" s="39"/>
      <c r="J250" s="39"/>
      <c r="K250" s="39"/>
      <c r="L250" s="39"/>
      <c r="M250" s="39"/>
      <c r="N250" s="40"/>
      <c r="R250" s="3"/>
      <c r="S250" s="4"/>
    </row>
    <row r="251" spans="9:19" s="2" customFormat="1" x14ac:dyDescent="0.25">
      <c r="I251" s="39"/>
      <c r="J251" s="39"/>
      <c r="K251" s="39"/>
      <c r="L251" s="39"/>
      <c r="M251" s="39"/>
      <c r="N251" s="40"/>
      <c r="R251" s="3"/>
      <c r="S251" s="4"/>
    </row>
    <row r="252" spans="9:19" s="2" customFormat="1" x14ac:dyDescent="0.25">
      <c r="I252" s="39"/>
      <c r="J252" s="39"/>
      <c r="K252" s="39"/>
      <c r="L252" s="39"/>
      <c r="M252" s="39"/>
      <c r="N252" s="40"/>
      <c r="R252" s="3"/>
      <c r="S252" s="4"/>
    </row>
    <row r="253" spans="9:19" s="2" customFormat="1" x14ac:dyDescent="0.25">
      <c r="I253" s="39"/>
      <c r="J253" s="39"/>
      <c r="K253" s="39"/>
      <c r="L253" s="39"/>
      <c r="M253" s="39"/>
      <c r="N253" s="40"/>
      <c r="R253" s="3"/>
      <c r="S253" s="4"/>
    </row>
    <row r="254" spans="9:19" s="2" customFormat="1" x14ac:dyDescent="0.25">
      <c r="I254" s="39"/>
      <c r="J254" s="39"/>
      <c r="K254" s="39"/>
      <c r="L254" s="39"/>
      <c r="M254" s="39"/>
      <c r="N254" s="40"/>
      <c r="R254" s="3"/>
      <c r="S254" s="4"/>
    </row>
    <row r="255" spans="9:19" s="2" customFormat="1" x14ac:dyDescent="0.25">
      <c r="I255" s="39"/>
      <c r="J255" s="39"/>
      <c r="K255" s="39"/>
      <c r="L255" s="39"/>
      <c r="M255" s="39"/>
      <c r="N255" s="40"/>
      <c r="R255" s="3"/>
      <c r="S255" s="4"/>
    </row>
    <row r="256" spans="9:19" s="2" customFormat="1" x14ac:dyDescent="0.25">
      <c r="I256" s="39"/>
      <c r="J256" s="39"/>
      <c r="K256" s="39"/>
      <c r="L256" s="39"/>
      <c r="M256" s="39"/>
      <c r="N256" s="40"/>
      <c r="R256" s="3"/>
      <c r="S256" s="4"/>
    </row>
    <row r="257" spans="9:19" s="2" customFormat="1" x14ac:dyDescent="0.25">
      <c r="I257" s="39"/>
      <c r="J257" s="39"/>
      <c r="K257" s="39"/>
      <c r="L257" s="39"/>
      <c r="M257" s="39"/>
      <c r="N257" s="40"/>
      <c r="R257" s="3"/>
      <c r="S257" s="4"/>
    </row>
    <row r="258" spans="9:19" s="2" customFormat="1" x14ac:dyDescent="0.25">
      <c r="I258" s="39"/>
      <c r="J258" s="39"/>
      <c r="K258" s="39"/>
      <c r="L258" s="39"/>
      <c r="M258" s="39"/>
      <c r="N258" s="40"/>
      <c r="R258" s="3"/>
      <c r="S258" s="4"/>
    </row>
    <row r="259" spans="9:19" s="2" customFormat="1" x14ac:dyDescent="0.25">
      <c r="I259" s="39"/>
      <c r="J259" s="39"/>
      <c r="K259" s="39"/>
      <c r="L259" s="39"/>
      <c r="M259" s="39"/>
      <c r="N259" s="40"/>
      <c r="R259" s="3"/>
      <c r="S259" s="4"/>
    </row>
    <row r="260" spans="9:19" s="2" customFormat="1" x14ac:dyDescent="0.25">
      <c r="I260" s="39"/>
      <c r="J260" s="39"/>
      <c r="K260" s="39"/>
      <c r="L260" s="39"/>
      <c r="M260" s="39"/>
      <c r="N260" s="40"/>
      <c r="R260" s="3"/>
      <c r="S260" s="4"/>
    </row>
    <row r="261" spans="9:19" s="2" customFormat="1" x14ac:dyDescent="0.25">
      <c r="I261" s="39"/>
      <c r="J261" s="39"/>
      <c r="K261" s="39"/>
      <c r="L261" s="39"/>
      <c r="M261" s="39"/>
      <c r="N261" s="40"/>
      <c r="R261" s="3"/>
      <c r="S261" s="4"/>
    </row>
    <row r="262" spans="9:19" s="2" customFormat="1" x14ac:dyDescent="0.25">
      <c r="I262" s="39"/>
      <c r="J262" s="39"/>
      <c r="K262" s="39"/>
      <c r="L262" s="39"/>
      <c r="M262" s="39"/>
      <c r="N262" s="40"/>
      <c r="R262" s="3"/>
      <c r="S262" s="4"/>
    </row>
    <row r="263" spans="9:19" s="2" customFormat="1" x14ac:dyDescent="0.25">
      <c r="I263" s="39"/>
      <c r="J263" s="39"/>
      <c r="K263" s="39"/>
      <c r="L263" s="39"/>
      <c r="M263" s="39"/>
      <c r="N263" s="40"/>
      <c r="R263" s="3"/>
      <c r="S263" s="4"/>
    </row>
    <row r="264" spans="9:19" s="2" customFormat="1" x14ac:dyDescent="0.25">
      <c r="I264" s="39"/>
      <c r="J264" s="39"/>
      <c r="K264" s="39"/>
      <c r="L264" s="39"/>
      <c r="M264" s="39"/>
      <c r="N264" s="40"/>
      <c r="R264" s="3"/>
      <c r="S264" s="4"/>
    </row>
    <row r="265" spans="9:19" s="2" customFormat="1" x14ac:dyDescent="0.25">
      <c r="I265" s="39"/>
      <c r="J265" s="39"/>
      <c r="K265" s="39"/>
      <c r="L265" s="39"/>
      <c r="M265" s="39"/>
      <c r="N265" s="40"/>
      <c r="R265" s="3"/>
      <c r="S265" s="4"/>
    </row>
    <row r="266" spans="9:19" s="2" customFormat="1" x14ac:dyDescent="0.25">
      <c r="I266" s="39"/>
      <c r="J266" s="39"/>
      <c r="K266" s="39"/>
      <c r="L266" s="39"/>
      <c r="M266" s="39"/>
      <c r="N266" s="40"/>
      <c r="R266" s="3"/>
      <c r="S266" s="4"/>
    </row>
    <row r="267" spans="9:19" s="2" customFormat="1" x14ac:dyDescent="0.25">
      <c r="I267" s="39"/>
      <c r="J267" s="39"/>
      <c r="K267" s="39"/>
      <c r="L267" s="39"/>
      <c r="M267" s="39"/>
      <c r="N267" s="40"/>
      <c r="R267" s="3"/>
      <c r="S267" s="4"/>
    </row>
    <row r="268" spans="9:19" s="2" customFormat="1" x14ac:dyDescent="0.25">
      <c r="I268" s="39"/>
      <c r="J268" s="39"/>
      <c r="K268" s="39"/>
      <c r="L268" s="39"/>
      <c r="M268" s="39"/>
      <c r="N268" s="40"/>
      <c r="R268" s="3"/>
      <c r="S268" s="4"/>
    </row>
    <row r="269" spans="9:19" s="2" customFormat="1" x14ac:dyDescent="0.25">
      <c r="I269" s="39"/>
      <c r="J269" s="39"/>
      <c r="K269" s="39"/>
      <c r="L269" s="39"/>
      <c r="M269" s="39"/>
      <c r="N269" s="40"/>
      <c r="R269" s="3"/>
      <c r="S269" s="4"/>
    </row>
    <row r="270" spans="9:19" s="2" customFormat="1" x14ac:dyDescent="0.25">
      <c r="I270" s="39"/>
      <c r="J270" s="39"/>
      <c r="K270" s="39"/>
      <c r="L270" s="39"/>
      <c r="M270" s="39"/>
      <c r="N270" s="40"/>
      <c r="R270" s="3"/>
      <c r="S270" s="4"/>
    </row>
    <row r="271" spans="9:19" s="2" customFormat="1" x14ac:dyDescent="0.25">
      <c r="I271" s="39"/>
      <c r="J271" s="39"/>
      <c r="K271" s="39"/>
      <c r="L271" s="39"/>
      <c r="M271" s="39"/>
      <c r="N271" s="40"/>
      <c r="R271" s="3"/>
      <c r="S271" s="4"/>
    </row>
    <row r="272" spans="9:19" s="2" customFormat="1" x14ac:dyDescent="0.25">
      <c r="I272" s="39"/>
      <c r="J272" s="39"/>
      <c r="K272" s="39"/>
      <c r="L272" s="39"/>
      <c r="M272" s="39"/>
      <c r="N272" s="40"/>
      <c r="R272" s="3"/>
      <c r="S272" s="4"/>
    </row>
    <row r="273" spans="9:19" s="2" customFormat="1" x14ac:dyDescent="0.25">
      <c r="I273" s="39"/>
      <c r="J273" s="39"/>
      <c r="K273" s="39"/>
      <c r="L273" s="39"/>
      <c r="M273" s="39"/>
      <c r="N273" s="40"/>
      <c r="R273" s="3"/>
      <c r="S273" s="4"/>
    </row>
    <row r="274" spans="9:19" s="2" customFormat="1" x14ac:dyDescent="0.25">
      <c r="I274" s="39"/>
      <c r="J274" s="39"/>
      <c r="K274" s="39"/>
      <c r="L274" s="39"/>
      <c r="M274" s="39"/>
      <c r="N274" s="40"/>
      <c r="R274" s="3"/>
      <c r="S274" s="4"/>
    </row>
    <row r="275" spans="9:19" s="2" customFormat="1" x14ac:dyDescent="0.25">
      <c r="I275" s="39"/>
      <c r="J275" s="39"/>
      <c r="K275" s="39"/>
      <c r="L275" s="39"/>
      <c r="M275" s="39"/>
      <c r="N275" s="40"/>
      <c r="R275" s="3"/>
      <c r="S275" s="4"/>
    </row>
    <row r="276" spans="9:19" s="2" customFormat="1" x14ac:dyDescent="0.25">
      <c r="I276" s="39"/>
      <c r="J276" s="39"/>
      <c r="K276" s="39"/>
      <c r="L276" s="39"/>
      <c r="M276" s="39"/>
      <c r="N276" s="40"/>
      <c r="R276" s="3"/>
      <c r="S276" s="4"/>
    </row>
    <row r="277" spans="9:19" s="2" customFormat="1" x14ac:dyDescent="0.25">
      <c r="I277" s="39"/>
      <c r="J277" s="39"/>
      <c r="K277" s="39"/>
      <c r="L277" s="39"/>
      <c r="M277" s="39"/>
      <c r="N277" s="40"/>
      <c r="R277" s="3"/>
      <c r="S277" s="4"/>
    </row>
    <row r="278" spans="9:19" s="2" customFormat="1" x14ac:dyDescent="0.25">
      <c r="I278" s="39"/>
      <c r="J278" s="39"/>
      <c r="K278" s="39"/>
      <c r="L278" s="39"/>
      <c r="M278" s="39"/>
      <c r="N278" s="40"/>
      <c r="R278" s="3"/>
      <c r="S278" s="4"/>
    </row>
    <row r="279" spans="9:19" s="2" customFormat="1" x14ac:dyDescent="0.25">
      <c r="I279" s="39"/>
      <c r="J279" s="39"/>
      <c r="K279" s="39"/>
      <c r="L279" s="39"/>
      <c r="M279" s="39"/>
      <c r="N279" s="40"/>
      <c r="R279" s="3"/>
      <c r="S279" s="4"/>
    </row>
    <row r="280" spans="9:19" s="2" customFormat="1" x14ac:dyDescent="0.25">
      <c r="I280" s="39"/>
      <c r="J280" s="39"/>
      <c r="K280" s="39"/>
      <c r="L280" s="39"/>
      <c r="M280" s="39"/>
      <c r="N280" s="40"/>
      <c r="R280" s="3"/>
      <c r="S280" s="4"/>
    </row>
    <row r="281" spans="9:19" s="2" customFormat="1" x14ac:dyDescent="0.25">
      <c r="I281" s="39"/>
      <c r="J281" s="39"/>
      <c r="K281" s="39"/>
      <c r="L281" s="39"/>
      <c r="M281" s="39"/>
      <c r="N281" s="40"/>
      <c r="R281" s="3"/>
      <c r="S281" s="4"/>
    </row>
    <row r="282" spans="9:19" s="2" customFormat="1" x14ac:dyDescent="0.25">
      <c r="I282" s="39"/>
      <c r="J282" s="39"/>
      <c r="K282" s="39"/>
      <c r="L282" s="39"/>
      <c r="M282" s="39"/>
      <c r="N282" s="40"/>
      <c r="R282" s="3"/>
      <c r="S282" s="4"/>
    </row>
    <row r="283" spans="9:19" s="2" customFormat="1" x14ac:dyDescent="0.25">
      <c r="I283" s="39"/>
      <c r="J283" s="39"/>
      <c r="K283" s="39"/>
      <c r="L283" s="39"/>
      <c r="M283" s="39"/>
      <c r="N283" s="40"/>
      <c r="R283" s="3"/>
      <c r="S283" s="4"/>
    </row>
    <row r="284" spans="9:19" s="2" customFormat="1" x14ac:dyDescent="0.25">
      <c r="I284" s="39"/>
      <c r="J284" s="39"/>
      <c r="K284" s="39"/>
      <c r="L284" s="39"/>
      <c r="M284" s="39"/>
      <c r="N284" s="40"/>
      <c r="R284" s="3"/>
      <c r="S284" s="4"/>
    </row>
    <row r="285" spans="9:19" s="2" customFormat="1" x14ac:dyDescent="0.25">
      <c r="I285" s="39"/>
      <c r="J285" s="39"/>
      <c r="K285" s="39"/>
      <c r="L285" s="39"/>
      <c r="M285" s="39"/>
      <c r="N285" s="40"/>
      <c r="R285" s="3"/>
      <c r="S285" s="4"/>
    </row>
    <row r="286" spans="9:19" s="2" customFormat="1" x14ac:dyDescent="0.25">
      <c r="I286" s="39"/>
      <c r="J286" s="39"/>
      <c r="K286" s="39"/>
      <c r="L286" s="39"/>
      <c r="M286" s="39"/>
      <c r="N286" s="40"/>
      <c r="R286" s="3"/>
      <c r="S286" s="4"/>
    </row>
    <row r="287" spans="9:19" s="2" customFormat="1" x14ac:dyDescent="0.25">
      <c r="I287" s="39"/>
      <c r="J287" s="39"/>
      <c r="K287" s="39"/>
      <c r="L287" s="39"/>
      <c r="M287" s="39"/>
      <c r="N287" s="40"/>
      <c r="R287" s="3"/>
      <c r="S287" s="4"/>
    </row>
    <row r="288" spans="9:19" s="2" customFormat="1" x14ac:dyDescent="0.25">
      <c r="I288" s="39"/>
      <c r="J288" s="39"/>
      <c r="K288" s="39"/>
      <c r="L288" s="39"/>
      <c r="M288" s="39"/>
      <c r="N288" s="40"/>
      <c r="R288" s="3"/>
      <c r="S288" s="4"/>
    </row>
    <row r="289" spans="9:19" s="2" customFormat="1" x14ac:dyDescent="0.25">
      <c r="I289" s="39"/>
      <c r="J289" s="39"/>
      <c r="K289" s="39"/>
      <c r="L289" s="39"/>
      <c r="M289" s="39"/>
      <c r="N289" s="40"/>
      <c r="R289" s="3"/>
      <c r="S289" s="4"/>
    </row>
    <row r="290" spans="9:19" s="2" customFormat="1" x14ac:dyDescent="0.25">
      <c r="I290" s="39"/>
      <c r="J290" s="39"/>
      <c r="K290" s="39"/>
      <c r="L290" s="39"/>
      <c r="M290" s="39"/>
      <c r="N290" s="40"/>
      <c r="R290" s="3"/>
      <c r="S290" s="4"/>
    </row>
    <row r="291" spans="9:19" s="2" customFormat="1" x14ac:dyDescent="0.25">
      <c r="I291" s="39"/>
      <c r="J291" s="39"/>
      <c r="K291" s="39"/>
      <c r="L291" s="39"/>
      <c r="M291" s="39"/>
      <c r="N291" s="40"/>
      <c r="R291" s="3"/>
      <c r="S291" s="4"/>
    </row>
    <row r="292" spans="9:19" s="2" customFormat="1" x14ac:dyDescent="0.25">
      <c r="I292" s="39"/>
      <c r="J292" s="39"/>
      <c r="K292" s="39"/>
      <c r="L292" s="39"/>
      <c r="M292" s="39"/>
      <c r="N292" s="40"/>
      <c r="R292" s="3"/>
      <c r="S292" s="4"/>
    </row>
    <row r="293" spans="9:19" s="2" customFormat="1" x14ac:dyDescent="0.25">
      <c r="I293" s="39"/>
      <c r="J293" s="39"/>
      <c r="K293" s="39"/>
      <c r="L293" s="39"/>
      <c r="M293" s="39"/>
      <c r="N293" s="40"/>
      <c r="R293" s="3"/>
      <c r="S293" s="4"/>
    </row>
    <row r="294" spans="9:19" s="2" customFormat="1" x14ac:dyDescent="0.25">
      <c r="I294" s="39"/>
      <c r="J294" s="39"/>
      <c r="K294" s="39"/>
      <c r="L294" s="39"/>
      <c r="M294" s="39"/>
      <c r="N294" s="40"/>
      <c r="R294" s="3"/>
      <c r="S294" s="4"/>
    </row>
    <row r="295" spans="9:19" s="2" customFormat="1" x14ac:dyDescent="0.25">
      <c r="I295" s="39"/>
      <c r="J295" s="39"/>
      <c r="K295" s="39"/>
      <c r="L295" s="39"/>
      <c r="M295" s="39"/>
      <c r="N295" s="40"/>
      <c r="R295" s="3"/>
      <c r="S295" s="4"/>
    </row>
    <row r="296" spans="9:19" s="2" customFormat="1" x14ac:dyDescent="0.25">
      <c r="I296" s="39"/>
      <c r="J296" s="39"/>
      <c r="K296" s="39"/>
      <c r="L296" s="39"/>
      <c r="M296" s="39"/>
      <c r="N296" s="40"/>
      <c r="R296" s="3"/>
      <c r="S296" s="4"/>
    </row>
    <row r="297" spans="9:19" s="2" customFormat="1" x14ac:dyDescent="0.25">
      <c r="I297" s="39"/>
      <c r="J297" s="39"/>
      <c r="K297" s="39"/>
      <c r="L297" s="39"/>
      <c r="M297" s="39"/>
      <c r="N297" s="40"/>
      <c r="R297" s="3"/>
      <c r="S297" s="4"/>
    </row>
    <row r="298" spans="9:19" s="2" customFormat="1" x14ac:dyDescent="0.25">
      <c r="I298" s="39"/>
      <c r="J298" s="39"/>
      <c r="K298" s="39"/>
      <c r="L298" s="39"/>
      <c r="M298" s="39"/>
      <c r="N298" s="40"/>
      <c r="R298" s="3"/>
      <c r="S298" s="4"/>
    </row>
    <row r="299" spans="9:19" s="2" customFormat="1" x14ac:dyDescent="0.25">
      <c r="I299" s="39"/>
      <c r="J299" s="39"/>
      <c r="K299" s="39"/>
      <c r="L299" s="39"/>
      <c r="M299" s="39"/>
      <c r="N299" s="40"/>
      <c r="R299" s="3"/>
      <c r="S299" s="4"/>
    </row>
    <row r="300" spans="9:19" s="2" customFormat="1" x14ac:dyDescent="0.25">
      <c r="I300" s="39"/>
      <c r="J300" s="39"/>
      <c r="K300" s="39"/>
      <c r="L300" s="39"/>
      <c r="M300" s="39"/>
      <c r="N300" s="40"/>
      <c r="R300" s="3"/>
      <c r="S300" s="4"/>
    </row>
    <row r="301" spans="9:19" s="2" customFormat="1" x14ac:dyDescent="0.25">
      <c r="I301" s="39"/>
      <c r="J301" s="39"/>
      <c r="K301" s="39"/>
      <c r="L301" s="39"/>
      <c r="M301" s="39"/>
      <c r="N301" s="40"/>
      <c r="R301" s="3"/>
      <c r="S301" s="4"/>
    </row>
    <row r="302" spans="9:19" s="2" customFormat="1" x14ac:dyDescent="0.25">
      <c r="I302" s="39"/>
      <c r="J302" s="39"/>
      <c r="K302" s="39"/>
      <c r="L302" s="39"/>
      <c r="M302" s="39"/>
      <c r="N302" s="40"/>
      <c r="R302" s="3"/>
      <c r="S302" s="4"/>
    </row>
    <row r="303" spans="9:19" s="2" customFormat="1" x14ac:dyDescent="0.25">
      <c r="I303" s="39"/>
      <c r="J303" s="39"/>
      <c r="K303" s="39"/>
      <c r="L303" s="39"/>
      <c r="M303" s="39"/>
      <c r="N303" s="40"/>
      <c r="R303" s="3"/>
      <c r="S303" s="4"/>
    </row>
    <row r="304" spans="9:19" s="2" customFormat="1" x14ac:dyDescent="0.25">
      <c r="I304" s="39"/>
      <c r="J304" s="39"/>
      <c r="K304" s="39"/>
      <c r="L304" s="39"/>
      <c r="M304" s="39"/>
      <c r="N304" s="40"/>
      <c r="R304" s="3"/>
      <c r="S304" s="4"/>
    </row>
    <row r="305" spans="9:19" s="2" customFormat="1" x14ac:dyDescent="0.25">
      <c r="I305" s="39"/>
      <c r="J305" s="39"/>
      <c r="K305" s="39"/>
      <c r="L305" s="39"/>
      <c r="M305" s="39"/>
      <c r="N305" s="40"/>
      <c r="R305" s="3"/>
      <c r="S305" s="4"/>
    </row>
    <row r="306" spans="9:19" s="2" customFormat="1" x14ac:dyDescent="0.25">
      <c r="I306" s="39"/>
      <c r="J306" s="39"/>
      <c r="K306" s="39"/>
      <c r="L306" s="39"/>
      <c r="M306" s="39"/>
      <c r="N306" s="40"/>
      <c r="R306" s="3"/>
      <c r="S306" s="4"/>
    </row>
    <row r="307" spans="9:19" s="2" customFormat="1" x14ac:dyDescent="0.25">
      <c r="I307" s="39"/>
      <c r="J307" s="39"/>
      <c r="K307" s="39"/>
      <c r="L307" s="39"/>
      <c r="M307" s="39"/>
      <c r="N307" s="40"/>
      <c r="R307" s="3"/>
      <c r="S307" s="4"/>
    </row>
    <row r="308" spans="9:19" s="2" customFormat="1" x14ac:dyDescent="0.25">
      <c r="I308" s="39"/>
      <c r="J308" s="39"/>
      <c r="K308" s="39"/>
      <c r="L308" s="39"/>
      <c r="M308" s="39"/>
      <c r="N308" s="40"/>
      <c r="R308" s="3"/>
      <c r="S308" s="4"/>
    </row>
    <row r="309" spans="9:19" s="2" customFormat="1" x14ac:dyDescent="0.25">
      <c r="I309" s="39"/>
      <c r="J309" s="39"/>
      <c r="K309" s="39"/>
      <c r="L309" s="39"/>
      <c r="M309" s="39"/>
      <c r="N309" s="40"/>
      <c r="R309" s="3"/>
      <c r="S309" s="4"/>
    </row>
    <row r="310" spans="9:19" s="2" customFormat="1" x14ac:dyDescent="0.25">
      <c r="I310" s="39"/>
      <c r="J310" s="39"/>
      <c r="K310" s="39"/>
      <c r="L310" s="39"/>
      <c r="M310" s="39"/>
      <c r="N310" s="40"/>
      <c r="R310" s="3"/>
      <c r="S310" s="4"/>
    </row>
    <row r="311" spans="9:19" s="2" customFormat="1" x14ac:dyDescent="0.25">
      <c r="I311" s="39"/>
      <c r="J311" s="39"/>
      <c r="K311" s="39"/>
      <c r="L311" s="39"/>
      <c r="M311" s="39"/>
      <c r="N311" s="40"/>
      <c r="R311" s="3"/>
      <c r="S311" s="4"/>
    </row>
    <row r="312" spans="9:19" s="2" customFormat="1" x14ac:dyDescent="0.25">
      <c r="I312" s="39"/>
      <c r="J312" s="39"/>
      <c r="K312" s="39"/>
      <c r="L312" s="39"/>
      <c r="M312" s="39"/>
      <c r="N312" s="40"/>
      <c r="R312" s="3"/>
      <c r="S312" s="4"/>
    </row>
    <row r="313" spans="9:19" s="2" customFormat="1" x14ac:dyDescent="0.25">
      <c r="I313" s="39"/>
      <c r="J313" s="39"/>
      <c r="K313" s="39"/>
      <c r="L313" s="39"/>
      <c r="M313" s="39"/>
      <c r="N313" s="40"/>
      <c r="R313" s="3"/>
      <c r="S313" s="4"/>
    </row>
    <row r="314" spans="9:19" s="2" customFormat="1" x14ac:dyDescent="0.25">
      <c r="I314" s="39"/>
      <c r="J314" s="39"/>
      <c r="K314" s="39"/>
      <c r="L314" s="39"/>
      <c r="M314" s="39"/>
      <c r="N314" s="40"/>
      <c r="R314" s="3"/>
      <c r="S314" s="4"/>
    </row>
    <row r="315" spans="9:19" s="2" customFormat="1" x14ac:dyDescent="0.25">
      <c r="I315" s="39"/>
      <c r="J315" s="39"/>
      <c r="K315" s="39"/>
      <c r="L315" s="39"/>
      <c r="M315" s="39"/>
      <c r="N315" s="40"/>
      <c r="R315" s="3"/>
      <c r="S315" s="4"/>
    </row>
    <row r="316" spans="9:19" s="2" customFormat="1" x14ac:dyDescent="0.25">
      <c r="I316" s="39"/>
      <c r="J316" s="39"/>
      <c r="K316" s="39"/>
      <c r="L316" s="39"/>
      <c r="M316" s="39"/>
      <c r="N316" s="40"/>
      <c r="R316" s="3"/>
      <c r="S316" s="4"/>
    </row>
    <row r="317" spans="9:19" s="2" customFormat="1" x14ac:dyDescent="0.25">
      <c r="I317" s="39"/>
      <c r="J317" s="39"/>
      <c r="K317" s="39"/>
      <c r="L317" s="39"/>
      <c r="M317" s="39"/>
      <c r="N317" s="40"/>
      <c r="R317" s="3"/>
      <c r="S317" s="4"/>
    </row>
    <row r="318" spans="9:19" s="2" customFormat="1" x14ac:dyDescent="0.25">
      <c r="I318" s="39"/>
      <c r="J318" s="39"/>
      <c r="K318" s="39"/>
      <c r="L318" s="39"/>
      <c r="M318" s="39"/>
      <c r="N318" s="40"/>
      <c r="R318" s="3"/>
      <c r="S318" s="4"/>
    </row>
    <row r="319" spans="9:19" s="2" customFormat="1" x14ac:dyDescent="0.25">
      <c r="I319" s="39"/>
      <c r="J319" s="39"/>
      <c r="K319" s="39"/>
      <c r="L319" s="39"/>
      <c r="M319" s="39"/>
      <c r="N319" s="40"/>
      <c r="R319" s="3"/>
      <c r="S319" s="4"/>
    </row>
    <row r="320" spans="9:19" s="2" customFormat="1" x14ac:dyDescent="0.25">
      <c r="I320" s="39"/>
      <c r="J320" s="39"/>
      <c r="K320" s="39"/>
      <c r="L320" s="39"/>
      <c r="M320" s="39"/>
      <c r="N320" s="40"/>
      <c r="R320" s="3"/>
      <c r="S320" s="4"/>
    </row>
    <row r="321" spans="9:19" s="2" customFormat="1" x14ac:dyDescent="0.25">
      <c r="I321" s="39"/>
      <c r="J321" s="39"/>
      <c r="K321" s="39"/>
      <c r="L321" s="39"/>
      <c r="M321" s="39"/>
      <c r="N321" s="40"/>
      <c r="R321" s="3"/>
      <c r="S321" s="4"/>
    </row>
    <row r="322" spans="9:19" s="2" customFormat="1" x14ac:dyDescent="0.25">
      <c r="I322" s="39"/>
      <c r="J322" s="39"/>
      <c r="K322" s="39"/>
      <c r="L322" s="39"/>
      <c r="M322" s="39"/>
      <c r="N322" s="40"/>
      <c r="R322" s="3"/>
      <c r="S322" s="4"/>
    </row>
    <row r="323" spans="9:19" s="2" customFormat="1" x14ac:dyDescent="0.25">
      <c r="I323" s="39"/>
      <c r="J323" s="39"/>
      <c r="K323" s="39"/>
      <c r="L323" s="39"/>
      <c r="M323" s="39"/>
      <c r="N323" s="40"/>
      <c r="R323" s="3"/>
      <c r="S323" s="4"/>
    </row>
  </sheetData>
  <sheetProtection password="CC4D" sheet="1" objects="1" scenarios="1" selectLockedCells="1" selectUnlockedCells="1"/>
  <mergeCells count="10">
    <mergeCell ref="D3:F3"/>
    <mergeCell ref="R3:U3"/>
    <mergeCell ref="B4:F4"/>
    <mergeCell ref="R4:U4"/>
    <mergeCell ref="G2:G4"/>
    <mergeCell ref="H2:H4"/>
    <mergeCell ref="I2:I4"/>
    <mergeCell ref="J2:J4"/>
    <mergeCell ref="K2:K4"/>
    <mergeCell ref="L2:L4"/>
  </mergeCells>
  <conditionalFormatting sqref="F6:F24">
    <cfRule type="cellIs" dxfId="39" priority="6" operator="equal">
      <formula>0</formula>
    </cfRule>
  </conditionalFormatting>
  <conditionalFormatting sqref="S6 S8 S10 S12 S14 S16 S18 S20 S22:S25">
    <cfRule type="cellIs" dxfId="38" priority="5" operator="equal">
      <formula>0</formula>
    </cfRule>
  </conditionalFormatting>
  <conditionalFormatting sqref="T6:U6 T8:U8 T10:U10 T12:U12 T14:U14 T16:U16 T18:U18 T20:U20 T25:U25 U22:U24">
    <cfRule type="cellIs" dxfId="37" priority="4" operator="equal">
      <formula>0</formula>
    </cfRule>
  </conditionalFormatting>
  <conditionalFormatting sqref="S7:U7 S9:U9 S11:U11 S13:U13 S15:U15 S17:U17 S19:U19 S21:U21 T22:T24">
    <cfRule type="cellIs" dxfId="36" priority="3" operator="equal">
      <formula>0</formula>
    </cfRule>
  </conditionalFormatting>
  <conditionalFormatting sqref="G6:L28">
    <cfRule type="cellIs" dxfId="35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ELITE</vt:lpstr>
      <vt:lpstr>SUB23</vt:lpstr>
      <vt:lpstr>Sub30</vt:lpstr>
      <vt:lpstr>JUNIOR</vt:lpstr>
      <vt:lpstr>JUVENIL</vt:lpstr>
      <vt:lpstr>INFANTO-JUVENIL</vt:lpstr>
      <vt:lpstr>MASTER A1</vt:lpstr>
      <vt:lpstr>MASTER A2</vt:lpstr>
      <vt:lpstr>MASTER B1</vt:lpstr>
      <vt:lpstr>MASTER B2</vt:lpstr>
      <vt:lpstr>MASTER C1</vt:lpstr>
      <vt:lpstr>MASTER C2</vt:lpstr>
      <vt:lpstr>MASTER D1</vt:lpstr>
      <vt:lpstr>MASTER D2</vt:lpstr>
      <vt:lpstr>ELITE FEM</vt:lpstr>
      <vt:lpstr>JUNIOR FEM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2021-10-29T19:09:19Z</cp:lastPrinted>
  <dcterms:created xsi:type="dcterms:W3CDTF">2021-07-10T18:02:43Z</dcterms:created>
  <dcterms:modified xsi:type="dcterms:W3CDTF">2021-12-17T14:57:52Z</dcterms:modified>
</cp:coreProperties>
</file>